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GRIMOIRE\ADD\"/>
    </mc:Choice>
  </mc:AlternateContent>
  <xr:revisionPtr revIDLastSave="0" documentId="13_ncr:1_{019CCC57-76BD-4330-80F7-12CEE7763245}" xr6:coauthVersionLast="47" xr6:coauthVersionMax="47" xr10:uidLastSave="{00000000-0000-0000-0000-000000000000}"/>
  <bookViews>
    <workbookView xWindow="-120" yWindow="-120" windowWidth="29040" windowHeight="15840" xr2:uid="{29E5A90D-A41B-4849-B093-3D6444B81B73}"/>
  </bookViews>
  <sheets>
    <sheet name="Calcul" sheetId="2" r:id="rId1"/>
    <sheet name="Montures" sheetId="5" r:id="rId2"/>
    <sheet name="Armures" sheetId="4" r:id="rId3"/>
    <sheet name="Listing" sheetId="3" r:id="rId4"/>
  </sheets>
  <definedNames>
    <definedName name="_xlnm._FilterDatabase" localSheetId="3" hidden="1">Listing!$A$1:$H$1</definedName>
    <definedName name="_xlnm.Print_Titles" localSheetId="2">Armures!$1:$4</definedName>
    <definedName name="_xlnm.Print_Titles" localSheetId="3">Listing!$1:$1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5" l="1"/>
  <c r="D5" i="5"/>
  <c r="D10" i="5"/>
  <c r="D9" i="5"/>
  <c r="D8" i="5"/>
  <c r="D7" i="5"/>
  <c r="L10" i="5"/>
  <c r="O22" i="5" s="1"/>
  <c r="P22" i="5" s="1"/>
  <c r="Q22" i="5" s="1"/>
  <c r="J10" i="5"/>
  <c r="L22" i="5" s="1"/>
  <c r="L31" i="5" s="1"/>
  <c r="M31" i="5" s="1"/>
  <c r="N31" i="5" s="1"/>
  <c r="J9" i="5"/>
  <c r="L21" i="5" s="1"/>
  <c r="M21" i="5" s="1"/>
  <c r="N21" i="5" s="1"/>
  <c r="H9" i="5"/>
  <c r="I21" i="5" s="1"/>
  <c r="J21" i="5" s="1"/>
  <c r="K21" i="5" s="1"/>
  <c r="H10" i="5"/>
  <c r="I22" i="5" s="1"/>
  <c r="J22" i="5" s="1"/>
  <c r="K22" i="5" s="1"/>
  <c r="F9" i="5"/>
  <c r="F21" i="5" s="1"/>
  <c r="G21" i="5" s="1"/>
  <c r="H21" i="5" s="1"/>
  <c r="F10" i="5"/>
  <c r="F22" i="5" s="1"/>
  <c r="G22" i="5" s="1"/>
  <c r="H22" i="5" s="1"/>
  <c r="H8" i="5"/>
  <c r="I20" i="5" s="1"/>
  <c r="J20" i="5" s="1"/>
  <c r="K20" i="5" s="1"/>
  <c r="F8" i="5"/>
  <c r="F20" i="5" s="1"/>
  <c r="G20" i="5" s="1"/>
  <c r="H20" i="5" s="1"/>
  <c r="E82" i="3"/>
  <c r="E83" i="3"/>
  <c r="E84" i="3"/>
  <c r="E85" i="3"/>
  <c r="F29" i="5" l="1"/>
  <c r="G29" i="5" s="1"/>
  <c r="H29" i="5" s="1"/>
  <c r="F31" i="5"/>
  <c r="G31" i="5" s="1"/>
  <c r="H31" i="5" s="1"/>
  <c r="I29" i="5"/>
  <c r="J29" i="5" s="1"/>
  <c r="K29" i="5" s="1"/>
  <c r="I30" i="5"/>
  <c r="J30" i="5" s="1"/>
  <c r="K30" i="5" s="1"/>
  <c r="I31" i="5"/>
  <c r="J31" i="5" s="1"/>
  <c r="K31" i="5" s="1"/>
  <c r="M22" i="5"/>
  <c r="N22" i="5" s="1"/>
  <c r="L30" i="5"/>
  <c r="M30" i="5" s="1"/>
  <c r="N30" i="5" s="1"/>
  <c r="F30" i="5"/>
  <c r="G30" i="5" s="1"/>
  <c r="H30" i="5" s="1"/>
  <c r="O31" i="5"/>
  <c r="P31" i="5" s="1"/>
  <c r="Q31" i="5" s="1"/>
  <c r="H39" i="4"/>
  <c r="E39" i="4"/>
  <c r="F39" i="4" s="1"/>
  <c r="H38" i="4"/>
  <c r="F38" i="4"/>
  <c r="H37" i="4"/>
  <c r="E37" i="4"/>
  <c r="F37" i="4" s="1"/>
  <c r="H36" i="4"/>
  <c r="F36" i="4"/>
  <c r="H35" i="4"/>
  <c r="E35" i="4"/>
  <c r="F35" i="4" s="1"/>
  <c r="H34" i="4"/>
  <c r="F34" i="4"/>
  <c r="H33" i="4"/>
  <c r="E33" i="4"/>
  <c r="F33" i="4" s="1"/>
  <c r="H32" i="4"/>
  <c r="F32" i="4"/>
  <c r="H31" i="4"/>
  <c r="E31" i="4"/>
  <c r="F31" i="4" s="1"/>
  <c r="H30" i="4"/>
  <c r="F30" i="4"/>
  <c r="H29" i="4"/>
  <c r="E29" i="4"/>
  <c r="F29" i="4" s="1"/>
  <c r="H28" i="4"/>
  <c r="F28" i="4"/>
  <c r="H27" i="4"/>
  <c r="E27" i="4"/>
  <c r="F27" i="4" s="1"/>
  <c r="H26" i="4"/>
  <c r="F26" i="4"/>
  <c r="E25" i="4"/>
  <c r="E24" i="4"/>
  <c r="H23" i="4"/>
  <c r="E23" i="4"/>
  <c r="F23" i="4" s="1"/>
  <c r="H22" i="4"/>
  <c r="F22" i="4"/>
  <c r="H21" i="4"/>
  <c r="E21" i="4"/>
  <c r="F21" i="4" s="1"/>
  <c r="H20" i="4"/>
  <c r="F20" i="4"/>
  <c r="H19" i="4"/>
  <c r="E19" i="4"/>
  <c r="F19" i="4" s="1"/>
  <c r="H18" i="4"/>
  <c r="F18" i="4"/>
  <c r="E17" i="4"/>
  <c r="E16" i="4"/>
  <c r="E15" i="4"/>
  <c r="F15" i="4" s="1"/>
  <c r="H14" i="4"/>
  <c r="F14" i="4"/>
  <c r="F13" i="4"/>
  <c r="F12" i="4"/>
  <c r="F11" i="4"/>
  <c r="E10" i="4"/>
  <c r="F9" i="4"/>
  <c r="H8" i="4"/>
  <c r="E8" i="4"/>
  <c r="F8" i="4" s="1"/>
  <c r="H7" i="4"/>
  <c r="F7" i="4"/>
  <c r="E6" i="4"/>
  <c r="F6" i="4" s="1"/>
  <c r="H5" i="4"/>
  <c r="F5" i="4"/>
  <c r="E45" i="3"/>
  <c r="E44" i="3"/>
  <c r="E43" i="3"/>
  <c r="E42" i="3"/>
  <c r="E57" i="3"/>
  <c r="E55" i="3"/>
  <c r="E167" i="3"/>
  <c r="E152" i="3"/>
  <c r="E178" i="3"/>
  <c r="E30" i="3"/>
  <c r="E35" i="3"/>
  <c r="E34" i="3"/>
  <c r="D33" i="3"/>
  <c r="E33" i="3" s="1"/>
  <c r="E32" i="3"/>
  <c r="E141" i="3"/>
  <c r="E142" i="3"/>
  <c r="E143" i="3"/>
  <c r="E144" i="3"/>
  <c r="E145" i="3"/>
  <c r="E146" i="3"/>
  <c r="E147" i="3"/>
  <c r="E148" i="3"/>
  <c r="E150" i="3"/>
  <c r="E151" i="3"/>
  <c r="E153" i="3"/>
  <c r="E154" i="3"/>
  <c r="E155" i="3"/>
  <c r="E156" i="3"/>
  <c r="E157" i="3"/>
  <c r="E158" i="3"/>
  <c r="E160" i="3"/>
  <c r="E161" i="3"/>
  <c r="E162" i="3"/>
  <c r="E163" i="3"/>
  <c r="E164" i="3"/>
  <c r="E165" i="3"/>
  <c r="E166" i="3"/>
  <c r="E168" i="3"/>
  <c r="E169" i="3"/>
  <c r="E171" i="3"/>
  <c r="E172" i="3"/>
  <c r="E173" i="3"/>
  <c r="E174" i="3"/>
  <c r="E175" i="3"/>
  <c r="E176" i="3"/>
  <c r="E177" i="3"/>
  <c r="E46" i="3"/>
  <c r="E179" i="3"/>
  <c r="E47" i="3"/>
  <c r="E181" i="3"/>
  <c r="E182" i="3"/>
  <c r="E183" i="3"/>
  <c r="E185" i="3"/>
  <c r="E186" i="3"/>
  <c r="E187" i="3"/>
  <c r="E188" i="3"/>
  <c r="E189" i="3"/>
  <c r="E190" i="3"/>
  <c r="E191" i="3"/>
  <c r="E192" i="3"/>
  <c r="E193" i="3"/>
  <c r="E48" i="3"/>
  <c r="E194" i="3"/>
  <c r="E195" i="3"/>
  <c r="E196" i="3"/>
  <c r="E140" i="3"/>
  <c r="E53" i="3"/>
  <c r="E52" i="3"/>
  <c r="E51" i="3"/>
  <c r="E97" i="3"/>
  <c r="E92" i="3"/>
  <c r="E91" i="3"/>
  <c r="E110" i="3"/>
  <c r="E109" i="3"/>
  <c r="E108" i="3"/>
  <c r="E106" i="3"/>
  <c r="D107" i="3"/>
  <c r="E107" i="3" s="1"/>
  <c r="E26" i="3"/>
  <c r="E90" i="3"/>
  <c r="E89" i="3"/>
  <c r="E86" i="3"/>
  <c r="E88" i="3"/>
  <c r="E87" i="3"/>
  <c r="E102" i="3"/>
  <c r="E101" i="3"/>
  <c r="E134" i="3"/>
  <c r="E135" i="3"/>
  <c r="E67" i="3"/>
  <c r="E81" i="3"/>
  <c r="E105" i="3"/>
  <c r="E54" i="3"/>
  <c r="E69" i="3"/>
  <c r="E96" i="3"/>
  <c r="E95" i="3"/>
  <c r="E94" i="3"/>
  <c r="E93" i="3"/>
  <c r="E80" i="3"/>
  <c r="E77" i="3"/>
  <c r="E61" i="3"/>
  <c r="E138" i="3"/>
  <c r="E127" i="3"/>
  <c r="E126" i="3"/>
  <c r="E125" i="3"/>
  <c r="E124" i="3"/>
  <c r="E56" i="3"/>
  <c r="E64" i="3"/>
  <c r="E25" i="3" l="1"/>
  <c r="E66" i="3"/>
  <c r="E17" i="3"/>
  <c r="E24" i="3" l="1"/>
  <c r="E23" i="3"/>
  <c r="E22" i="3"/>
  <c r="E50" i="3"/>
  <c r="E49" i="3"/>
  <c r="E118" i="3"/>
  <c r="E117" i="3"/>
  <c r="E116" i="3"/>
  <c r="E122" i="3"/>
  <c r="E123" i="3"/>
  <c r="E78" i="3"/>
  <c r="E76" i="3"/>
  <c r="E79" i="3"/>
  <c r="E113" i="3"/>
  <c r="E111" i="3"/>
  <c r="E74" i="3"/>
  <c r="E73" i="3"/>
  <c r="E75" i="3"/>
  <c r="E119" i="3"/>
  <c r="E58" i="3"/>
  <c r="E139" i="3"/>
  <c r="E72" i="3"/>
  <c r="E133" i="3"/>
  <c r="E136" i="3"/>
  <c r="E137" i="3"/>
  <c r="E130" i="3"/>
  <c r="E129" i="3"/>
  <c r="E112" i="3" l="1"/>
  <c r="E104" i="3"/>
  <c r="E103" i="3"/>
  <c r="E100" i="3"/>
  <c r="E99" i="3"/>
  <c r="E98" i="3"/>
  <c r="E71" i="3"/>
  <c r="E70" i="3"/>
  <c r="E68" i="3"/>
  <c r="E121" i="3"/>
  <c r="E120" i="3"/>
  <c r="E60" i="3" l="1"/>
  <c r="E63" i="3"/>
  <c r="E62" i="3"/>
  <c r="E59" i="3"/>
  <c r="E115" i="3"/>
  <c r="E114" i="3"/>
  <c r="E65" i="3"/>
  <c r="E38" i="3"/>
  <c r="E39" i="3"/>
  <c r="E40" i="3"/>
  <c r="E41" i="3"/>
  <c r="F38" i="3"/>
  <c r="E37" i="3"/>
  <c r="E36" i="3"/>
  <c r="E29" i="3"/>
  <c r="E31" i="3"/>
  <c r="E28" i="3"/>
  <c r="E27" i="3"/>
  <c r="E4" i="3"/>
  <c r="E5" i="3"/>
  <c r="E6" i="3"/>
  <c r="E7" i="3"/>
  <c r="E8" i="3"/>
  <c r="E9" i="3"/>
  <c r="E10" i="3"/>
  <c r="E11" i="3"/>
  <c r="E12" i="3"/>
  <c r="E13" i="3"/>
  <c r="E3" i="3"/>
  <c r="D32" i="2"/>
  <c r="E24" i="2"/>
  <c r="C12" i="2"/>
  <c r="C11" i="2"/>
  <c r="C10" i="2"/>
  <c r="C9" i="2"/>
  <c r="C8" i="2"/>
  <c r="C7" i="2"/>
  <c r="C6" i="2"/>
  <c r="C5" i="2"/>
  <c r="C19" i="2"/>
  <c r="D34" i="2"/>
  <c r="D35" i="2"/>
  <c r="E27" i="2"/>
  <c r="E28" i="2"/>
  <c r="E26" i="2"/>
  <c r="D33" i="2"/>
  <c r="E25" i="2"/>
  <c r="C20" i="2" l="1"/>
</calcChain>
</file>

<file path=xl/sharedStrings.xml><?xml version="1.0" encoding="utf-8"?>
<sst xmlns="http://schemas.openxmlformats.org/spreadsheetml/2006/main" count="1200" uniqueCount="495">
  <si>
    <t>Ralenties</t>
  </si>
  <si>
    <t>Très ralenties</t>
  </si>
  <si>
    <t>Coût</t>
  </si>
  <si>
    <t>Type d’armure</t>
  </si>
  <si>
    <t xml:space="preserve">Encombrement </t>
  </si>
  <si>
    <t>Déplacement de base</t>
  </si>
  <si>
    <t>kg</t>
  </si>
  <si>
    <t>"</t>
  </si>
  <si>
    <t>m</t>
  </si>
  <si>
    <t>Non</t>
  </si>
  <si>
    <t>Assez</t>
  </si>
  <si>
    <t>Encombrant</t>
  </si>
  <si>
    <t>Armure de cuir</t>
  </si>
  <si>
    <t>/</t>
  </si>
  <si>
    <t>CA</t>
  </si>
  <si>
    <t>Armure de cuir clouté</t>
  </si>
  <si>
    <t>Bouclier de poing</t>
  </si>
  <si>
    <t>Bouclier, grand encombrant</t>
  </si>
  <si>
    <t>Bouclier, petit</t>
  </si>
  <si>
    <t>Bouclier, petit, en bois</t>
  </si>
  <si>
    <t>Broigne</t>
  </si>
  <si>
    <t>Hoqueton</t>
  </si>
  <si>
    <t>Lorica</t>
  </si>
  <si>
    <t>Plates de bataille</t>
  </si>
  <si>
    <t>Plates en bronze</t>
  </si>
  <si>
    <t>Armure de cuir magique</t>
  </si>
  <si>
    <t>Armure de cuir clouté magique</t>
  </si>
  <si>
    <t>≤ 6</t>
  </si>
  <si>
    <t>≤ 7</t>
  </si>
  <si>
    <t>Broigne magique</t>
  </si>
  <si>
    <t>≤ 4</t>
  </si>
  <si>
    <t>≤ 8</t>
  </si>
  <si>
    <t>≤ 5</t>
  </si>
  <si>
    <t>Harnois</t>
  </si>
  <si>
    <t>Harnois magique</t>
  </si>
  <si>
    <t>Hoqueton magique</t>
  </si>
  <si>
    <t>Lorica magique</t>
  </si>
  <si>
    <t>Plates de bataille magique</t>
  </si>
  <si>
    <t>Plates en bronze magique</t>
  </si>
  <si>
    <t>≤ 3</t>
  </si>
  <si>
    <t>≤ 1</t>
  </si>
  <si>
    <t>≤ 2</t>
  </si>
  <si>
    <t>Déplacement</t>
  </si>
  <si>
    <t>Réaction et initiative</t>
  </si>
  <si>
    <t>Faible</t>
  </si>
  <si>
    <t>≤</t>
  </si>
  <si>
    <t>po</t>
  </si>
  <si>
    <t>Normales, voire mieux</t>
  </si>
  <si>
    <t>Normales, pas de bonus</t>
  </si>
  <si>
    <t>Equipement normal</t>
  </si>
  <si>
    <t>Assez volumineux</t>
  </si>
  <si>
    <t>Volumineux</t>
  </si>
  <si>
    <t>Equipement très lourd</t>
  </si>
  <si>
    <t>Equipement excessivement lourd</t>
  </si>
  <si>
    <t>Très volumineux</t>
  </si>
  <si>
    <t>3 à 4</t>
  </si>
  <si>
    <t>9 à 12</t>
  </si>
  <si>
    <t>Equipement lourd</t>
  </si>
  <si>
    <t>Déplacement de base race du PJ :</t>
  </si>
  <si>
    <t xml:space="preserve">Déplacement de base armure du PJ : </t>
  </si>
  <si>
    <t>Bonus Force</t>
  </si>
  <si>
    <t>Encombrement final</t>
  </si>
  <si>
    <t xml:space="preserve">Vitesse de déplacement du PJ : </t>
  </si>
  <si>
    <t>&gt;</t>
  </si>
  <si>
    <t>Le personnage peut courir vite</t>
  </si>
  <si>
    <t>Le personnage peut courir à pas lourds</t>
  </si>
  <si>
    <t>Le personnage peut trotter sur de petites distance</t>
  </si>
  <si>
    <t>Impossible de courir ni même de trotter</t>
  </si>
  <si>
    <r>
      <rPr>
        <b/>
        <sz val="11"/>
        <color theme="1"/>
        <rFont val="Calibri"/>
        <family val="2"/>
        <scheme val="minor"/>
      </rPr>
      <t xml:space="preserve">Encombrement et conséquences </t>
    </r>
    <r>
      <rPr>
        <sz val="11"/>
        <color theme="1"/>
        <rFont val="Calibri"/>
        <family val="2"/>
        <scheme val="minor"/>
      </rPr>
      <t xml:space="preserve">
(Tableau 103 – p.185 )</t>
    </r>
  </si>
  <si>
    <t>Critère</t>
  </si>
  <si>
    <t>Obs</t>
  </si>
  <si>
    <t>Humain</t>
  </si>
  <si>
    <t>Nain</t>
  </si>
  <si>
    <t>Elfe</t>
  </si>
  <si>
    <t>Elfe noire femelle</t>
  </si>
  <si>
    <t>Gnome</t>
  </si>
  <si>
    <t>Demi-Elfe</t>
  </si>
  <si>
    <t>Petite-Gens</t>
  </si>
  <si>
    <t>Demi-Orque</t>
  </si>
  <si>
    <t>Race Personnage</t>
  </si>
  <si>
    <t>?</t>
  </si>
  <si>
    <t>ARMURES</t>
  </si>
  <si>
    <t>RACE PJ</t>
  </si>
  <si>
    <t>1 "</t>
  </si>
  <si>
    <t>= 3 m en intérieur, 9 m en extérieur</t>
  </si>
  <si>
    <t>Aussi véloce qu'un jaguar</t>
  </si>
  <si>
    <t>Plus vif que l'éclair</t>
  </si>
  <si>
    <t>1 kg</t>
  </si>
  <si>
    <t>= 20 po</t>
  </si>
  <si>
    <t xml:space="preserve">Objet </t>
  </si>
  <si>
    <t>Pièce de platine (pp)</t>
  </si>
  <si>
    <t>Equivalent poids</t>
  </si>
  <si>
    <t>Pièce d'or (po)</t>
  </si>
  <si>
    <t>Pièce d'argent (pa)</t>
  </si>
  <si>
    <t>Pièce de cuivre (pc)</t>
  </si>
  <si>
    <t>Pièce d'électrum (pe)</t>
  </si>
  <si>
    <t>Gemme très petite</t>
  </si>
  <si>
    <t>Gemme petite</t>
  </si>
  <si>
    <t>Gemme moyenne</t>
  </si>
  <si>
    <t>Gemme grosse</t>
  </si>
  <si>
    <t>Gemme très grosse</t>
  </si>
  <si>
    <t>Gemme énorme</t>
  </si>
  <si>
    <t>Valeur</t>
  </si>
  <si>
    <t>Observation</t>
  </si>
  <si>
    <t>Adaptation</t>
  </si>
  <si>
    <t xml:space="preserve">Livre de sorts de voyage </t>
  </si>
  <si>
    <t xml:space="preserve">Livre de sort standard </t>
  </si>
  <si>
    <t>Contenance 24 sorts</t>
  </si>
  <si>
    <t>Contenance 10 sorts</t>
  </si>
  <si>
    <t>Arbalète légère</t>
  </si>
  <si>
    <t>Arbalète de poing</t>
  </si>
  <si>
    <t>Arbalète lourde</t>
  </si>
  <si>
    <t>Arc court</t>
  </si>
  <si>
    <t>Arc long</t>
  </si>
  <si>
    <t>Carquois</t>
  </si>
  <si>
    <t>20 carreaux ou 20 flèches</t>
  </si>
  <si>
    <t>10 carreaux ou 10 flèches</t>
  </si>
  <si>
    <t>Carreau léger</t>
  </si>
  <si>
    <t>Carreau lourd</t>
  </si>
  <si>
    <t>Carreau arbalète de poing</t>
  </si>
  <si>
    <t>à l'unité</t>
  </si>
  <si>
    <t>Adaptation : Diviser par 2 l'encombrement si carquois</t>
  </si>
  <si>
    <t>Flèche</t>
  </si>
  <si>
    <t>vide</t>
  </si>
  <si>
    <t>pleine</t>
  </si>
  <si>
    <t>Etui à parchemin en os/ivoire</t>
  </si>
  <si>
    <t>Etui à parchemin en cuir</t>
  </si>
  <si>
    <t>Contenance 5 parchemins</t>
  </si>
  <si>
    <t>Outre</t>
  </si>
  <si>
    <t>Flasque vide</t>
  </si>
  <si>
    <t>Contenance 0,5 litre</t>
  </si>
  <si>
    <t xml:space="preserve">Corde </t>
  </si>
  <si>
    <t>Longueur 15 m</t>
  </si>
  <si>
    <t>Couverture</t>
  </si>
  <si>
    <t>Couverture de selle</t>
  </si>
  <si>
    <t>pa</t>
  </si>
  <si>
    <t>Sac à dos</t>
  </si>
  <si>
    <t>Contenance 300 po</t>
  </si>
  <si>
    <t>Sac petit</t>
  </si>
  <si>
    <t>Sac grand</t>
  </si>
  <si>
    <t>Contenance 400 po</t>
  </si>
  <si>
    <t>pc</t>
  </si>
  <si>
    <t>Bourse grande</t>
  </si>
  <si>
    <t>Contenance 50 po</t>
  </si>
  <si>
    <t>Bourse petite</t>
  </si>
  <si>
    <t>Contenance 25 po</t>
  </si>
  <si>
    <t>Briquet avec pierre et mèche</t>
  </si>
  <si>
    <t>Chapeau</t>
  </si>
  <si>
    <t>Ceinture</t>
  </si>
  <si>
    <t>Cape portée</t>
  </si>
  <si>
    <t>Cape pliée</t>
  </si>
  <si>
    <t>Robe portée</t>
  </si>
  <si>
    <t>Robe pliée</t>
  </si>
  <si>
    <t>Grappin</t>
  </si>
  <si>
    <t>1 personne</t>
  </si>
  <si>
    <t>Vêtements</t>
  </si>
  <si>
    <t>Bijou petit</t>
  </si>
  <si>
    <t>1 à 5</t>
  </si>
  <si>
    <t>Bijou grand</t>
  </si>
  <si>
    <t>10 à 50</t>
  </si>
  <si>
    <t>Fiole eau bénite/maudite</t>
  </si>
  <si>
    <t>Heaume petit</t>
  </si>
  <si>
    <t>Heaume grand</t>
  </si>
  <si>
    <t>Casque métallique</t>
  </si>
  <si>
    <t>Casque en cuir (calotte)</t>
  </si>
  <si>
    <t>Torche</t>
  </si>
  <si>
    <t>Flasque d'huile pleine</t>
  </si>
  <si>
    <t>Lanterne à capuchon</t>
  </si>
  <si>
    <t>Lanterne à faisceau</t>
  </si>
  <si>
    <t>Bougie</t>
  </si>
  <si>
    <t>Outils de voleur</t>
  </si>
  <si>
    <t>Miroir en argent petit</t>
  </si>
  <si>
    <t>Miroir en métal petit</t>
  </si>
  <si>
    <t>Chandelle</t>
  </si>
  <si>
    <t>Lanterne étanche</t>
  </si>
  <si>
    <t>Pioche</t>
  </si>
  <si>
    <t>Pelle</t>
  </si>
  <si>
    <t>Pied de biche</t>
  </si>
  <si>
    <t>Rations standard</t>
  </si>
  <si>
    <t>Rations de fer/séchées</t>
  </si>
  <si>
    <t>1 semaine</t>
  </si>
  <si>
    <t>0,5 à 1</t>
  </si>
  <si>
    <t>Rayon  12 m, Durée 6 tours (1 h)</t>
  </si>
  <si>
    <t>Lxl = 3 m x 24 m, Durée 24 tours (4 h)</t>
  </si>
  <si>
    <t>Rayon  9 m, Durée 24 tours (4 h)</t>
  </si>
  <si>
    <t>Symbole sacré en argent</t>
  </si>
  <si>
    <t>Symbole sacré en fer</t>
  </si>
  <si>
    <t>Symbole sacré en bois</t>
  </si>
  <si>
    <t>Baguette</t>
  </si>
  <si>
    <t>Bâton</t>
  </si>
  <si>
    <t>Bâtonnet</t>
  </si>
  <si>
    <t>Caisse en fer grande</t>
  </si>
  <si>
    <t>Caisse en fer petite</t>
  </si>
  <si>
    <t>0,05 à 025</t>
  </si>
  <si>
    <t>0,5 à 2,5</t>
  </si>
  <si>
    <t xml:space="preserve">CALCUL ENCOMBREMENT &amp; VITESSE DE DEPLACEMENT </t>
  </si>
  <si>
    <t>Anneau simple</t>
  </si>
  <si>
    <t>sans gemme</t>
  </si>
  <si>
    <t>Anneau sertie</t>
  </si>
  <si>
    <t>rajouter le poids de la gemme</t>
  </si>
  <si>
    <t>2 à 6</t>
  </si>
  <si>
    <t>0,1 à 0,3</t>
  </si>
  <si>
    <t>5 à 10</t>
  </si>
  <si>
    <t>Bracelets (paire)</t>
  </si>
  <si>
    <t>Pot d'onguent</t>
  </si>
  <si>
    <t>ex : Keoghtom</t>
  </si>
  <si>
    <t>Torque</t>
  </si>
  <si>
    <t>Boucle de ceinture</t>
  </si>
  <si>
    <t>1 à 3</t>
  </si>
  <si>
    <t>0,05 à 0,15</t>
  </si>
  <si>
    <t>Pépite</t>
  </si>
  <si>
    <t>Poids = 50 à 100% valeur</t>
  </si>
  <si>
    <t>Ajuster la valeur en fonction de la taille de la pépite</t>
  </si>
  <si>
    <t>Boîte métallique à grimoire</t>
  </si>
  <si>
    <t>Contenance : 1 livre de sort de voyage</t>
  </si>
  <si>
    <t>Potion/Fiole/Elixir</t>
  </si>
  <si>
    <t>Chemise</t>
  </si>
  <si>
    <t>0,025 à 0,5</t>
  </si>
  <si>
    <t>Braies</t>
  </si>
  <si>
    <t>Courtes à longues</t>
  </si>
  <si>
    <t>Encre, encrier et plume(s)</t>
  </si>
  <si>
    <t>Sandales</t>
  </si>
  <si>
    <t>Livre à reliure métallique</t>
  </si>
  <si>
    <t>Perche de 3 mètres</t>
  </si>
  <si>
    <t>Piton en fer, pointe de fer</t>
  </si>
  <si>
    <t>Coffre en bois, grand</t>
  </si>
  <si>
    <t>Coffre en bois, petit</t>
  </si>
  <si>
    <t>Coffre en métal plein, grand</t>
  </si>
  <si>
    <t>Coffre en métal plein, petit</t>
  </si>
  <si>
    <t>Cassette métallique</t>
  </si>
  <si>
    <t>Contenance 125 po, LxlxH = 30x15x15 cm</t>
  </si>
  <si>
    <t>Capacité 800 po, LxlxH = 60x30x30 cm</t>
  </si>
  <si>
    <t>Cordelette</t>
  </si>
  <si>
    <t>Longueur 3 m</t>
  </si>
  <si>
    <t>Boule de cristal</t>
  </si>
  <si>
    <t>Avec base et enveloppe de protection</t>
  </si>
  <si>
    <t>Porte-monnaie</t>
  </si>
  <si>
    <t>Trompe, cor</t>
  </si>
  <si>
    <t>Clou à quatre pointes</t>
  </si>
  <si>
    <t>Chapelet de prière</t>
  </si>
  <si>
    <t>Encens, bâtonnet</t>
  </si>
  <si>
    <t>Ceinturon large</t>
  </si>
  <si>
    <t>Ceinturon normal</t>
  </si>
  <si>
    <t>Sacoche de selle, petite</t>
  </si>
  <si>
    <t>Sacoche de selle, grande</t>
  </si>
  <si>
    <t>Contenance 150 po</t>
  </si>
  <si>
    <t>Selle, cheval léger</t>
  </si>
  <si>
    <t>Selle, cheval lourd</t>
  </si>
  <si>
    <t>Selle, cheval de selle</t>
  </si>
  <si>
    <t>Boîte en plomb, petite</t>
  </si>
  <si>
    <t>Boîte en or, petite</t>
  </si>
  <si>
    <t>Sac de contenance</t>
  </si>
  <si>
    <t>Trou portable</t>
  </si>
  <si>
    <t>Contenance 5 000 po</t>
  </si>
  <si>
    <t>Capacité 4 000 po, LxlxH = 90x60x60 cm</t>
  </si>
  <si>
    <t>Contenance 25 000 po, 180x180x300 cm</t>
  </si>
  <si>
    <t>Contenance 15 000 po, 7 m3</t>
  </si>
  <si>
    <t>Contenance 10 000 po, 4m3</t>
  </si>
  <si>
    <t>Contenance 5 000 po, 2 m3</t>
  </si>
  <si>
    <t>Contenance 2 500 po, 0,8 m3</t>
  </si>
  <si>
    <t>Contenance 400 po, 90x60x60 cm</t>
  </si>
  <si>
    <t>Contenance 100 po, 60x30x30 cm</t>
  </si>
  <si>
    <t>Famille</t>
  </si>
  <si>
    <t>Contenant</t>
  </si>
  <si>
    <t>Eclairage</t>
  </si>
  <si>
    <t>Vivres</t>
  </si>
  <si>
    <t>Habillement</t>
  </si>
  <si>
    <t>Divers</t>
  </si>
  <si>
    <t>Arcanes</t>
  </si>
  <si>
    <t>Projectiles</t>
  </si>
  <si>
    <t>Précieux</t>
  </si>
  <si>
    <t>Contenance 2 000 po</t>
  </si>
  <si>
    <t>Contenance 1 000 po</t>
  </si>
  <si>
    <t xml:space="preserve">Aklys </t>
  </si>
  <si>
    <t xml:space="preserve">Arc court composite </t>
  </si>
  <si>
    <t xml:space="preserve">Arc long composite </t>
  </si>
  <si>
    <t xml:space="preserve">Attrape-homme </t>
  </si>
  <si>
    <t xml:space="preserve">Bardiche </t>
  </si>
  <si>
    <t xml:space="preserve">Bâton </t>
  </si>
  <si>
    <t xml:space="preserve">Bâton d'escrime </t>
  </si>
  <si>
    <t xml:space="preserve">Bec de Corbin </t>
  </si>
  <si>
    <t xml:space="preserve">Bo </t>
  </si>
  <si>
    <t xml:space="preserve">Bouclier de poing avec pointe </t>
  </si>
  <si>
    <t xml:space="preserve">Canne d'escrime </t>
  </si>
  <si>
    <t xml:space="preserve">Chausse-trappe </t>
  </si>
  <si>
    <t xml:space="preserve">Couteau de brèche </t>
  </si>
  <si>
    <t xml:space="preserve">Epée bâtarde </t>
  </si>
  <si>
    <t xml:space="preserve">Epieu de cavalier </t>
  </si>
  <si>
    <t xml:space="preserve">Epieu de fantassin </t>
  </si>
  <si>
    <t xml:space="preserve">Fauchard </t>
  </si>
  <si>
    <t xml:space="preserve">Fléau de cavalier </t>
  </si>
  <si>
    <t xml:space="preserve">Fléau de fantassin </t>
  </si>
  <si>
    <t xml:space="preserve">Fouet </t>
  </si>
  <si>
    <t xml:space="preserve">Fourche de guerre </t>
  </si>
  <si>
    <t xml:space="preserve">Fourche fauchard </t>
  </si>
  <si>
    <t xml:space="preserve">Garrot </t>
  </si>
  <si>
    <t xml:space="preserve">Guisarme </t>
  </si>
  <si>
    <t xml:space="preserve">Guisarme Voulge </t>
  </si>
  <si>
    <t xml:space="preserve">Hallebarde </t>
  </si>
  <si>
    <t xml:space="preserve">Harpon </t>
  </si>
  <si>
    <t>50-60</t>
  </si>
  <si>
    <t xml:space="preserve">Javelot </t>
  </si>
  <si>
    <t xml:space="preserve">Lance (cheval léger) </t>
  </si>
  <si>
    <t xml:space="preserve">Lance (cheval lourd) </t>
  </si>
  <si>
    <t xml:space="preserve">Lance (cheval moyen) </t>
  </si>
  <si>
    <t xml:space="preserve">Lance de fantassin </t>
  </si>
  <si>
    <t xml:space="preserve">Lasso </t>
  </si>
  <si>
    <t xml:space="preserve">Marteau de guerre </t>
  </si>
  <si>
    <t xml:space="preserve">Marteau de Lucerne </t>
  </si>
  <si>
    <t xml:space="preserve">Masse de cavalier </t>
  </si>
  <si>
    <t xml:space="preserve">Masse de fantassin </t>
  </si>
  <si>
    <t xml:space="preserve">Massue </t>
  </si>
  <si>
    <t xml:space="preserve">Matraque </t>
  </si>
  <si>
    <t xml:space="preserve">Pertuisane </t>
  </si>
  <si>
    <t xml:space="preserve">Pique </t>
  </si>
  <si>
    <t xml:space="preserve">Sarbacane et aiguille </t>
  </si>
  <si>
    <t xml:space="preserve">Serpe Guisarme </t>
  </si>
  <si>
    <t xml:space="preserve">Trident </t>
  </si>
  <si>
    <t xml:space="preserve">Voulge </t>
  </si>
  <si>
    <t>Etui en ivoir</t>
  </si>
  <si>
    <t>Etui en cuir</t>
  </si>
  <si>
    <t>Boîte</t>
  </si>
  <si>
    <t>2 à 4</t>
  </si>
  <si>
    <t>Bille de fronde</t>
  </si>
  <si>
    <t>20 billes</t>
  </si>
  <si>
    <t>Couteau et fourreau</t>
  </si>
  <si>
    <t>Dague et fourreau</t>
  </si>
  <si>
    <t>Epée courte et fourreau</t>
  </si>
  <si>
    <t>Epée fauchon et fourreau</t>
  </si>
  <si>
    <t>Epée khopesh et fourreau</t>
  </si>
  <si>
    <t>Epée large et fourreau</t>
  </si>
  <si>
    <t>Epée longue et fourreau</t>
  </si>
  <si>
    <t>Fauchard-crochet</t>
  </si>
  <si>
    <t>Flèche en argent</t>
  </si>
  <si>
    <t>Fléchette</t>
  </si>
  <si>
    <t>Fronde</t>
  </si>
  <si>
    <t>Pierre de fronde</t>
  </si>
  <si>
    <t>Armes</t>
  </si>
  <si>
    <t>Hachette</t>
  </si>
  <si>
    <t>Hache de jet</t>
  </si>
  <si>
    <t>Longueur : 60 cm ; Espace requis : 60 cm</t>
  </si>
  <si>
    <t>Longueur : 240+ cm ; Espace requis : 75 cm</t>
  </si>
  <si>
    <t>Longueur : 150 cm ; Espace requis : 150 cm</t>
  </si>
  <si>
    <t>Longueur : 180-240 cm ; Espace requis : 90 cm</t>
  </si>
  <si>
    <t>Longueur : 150 cm ; Espace requis : 90 cm</t>
  </si>
  <si>
    <t>Longueur : 180 cm ; Espace requis : 180 cm</t>
  </si>
  <si>
    <t>Longueur : 30 cm ; Espace requis : 60 cm</t>
  </si>
  <si>
    <t>Longueur : 90 cm ; Espace requis : 60 cm</t>
  </si>
  <si>
    <t>Longueur : 240+ cm ; Espace requis : 30 cm</t>
  </si>
  <si>
    <t>Longueur : 30 cm ; Espace requis : 30 cm</t>
  </si>
  <si>
    <t>Longueur : 240 cm ; Espace requis : 30 cm</t>
  </si>
  <si>
    <t>Longueur : 40 cm ; Espace requis : 30 cm</t>
  </si>
  <si>
    <t>Longueur : 135 cm ; Espace requis : 120 cm</t>
  </si>
  <si>
    <t>Longueur : 60 cm ; Espace requis : 30 cm</t>
  </si>
  <si>
    <t>Longueur : 105 cm ; Espace requis : 105 cm</t>
  </si>
  <si>
    <t>Longueur : 105 cm ; Espace requis : 120 cm</t>
  </si>
  <si>
    <t>Longueur : 105 cm ; Espace requis : 90 cm</t>
  </si>
  <si>
    <t>Longueur : 120 cm ; Espace requis : 120 cm</t>
  </si>
  <si>
    <t>Longueur : 120 cm ; Espace requis : 150 cm</t>
  </si>
  <si>
    <t>Longueur : 240 cm ; Espace requis : 60 cm</t>
  </si>
  <si>
    <t>Longueur : 60 cm ; Espace requis : 120 cm</t>
  </si>
  <si>
    <t>Longueur : 120 cm ; Espace requis : 180 cm</t>
  </si>
  <si>
    <t>Longueur : 240-600 cm ; Espace requis : 240-600 cm</t>
  </si>
  <si>
    <t>Longueur : 210+ cm ; Espace requis : 30 cm</t>
  </si>
  <si>
    <t>Longueur : 90 cm ; Espace requis : 45 cm</t>
  </si>
  <si>
    <t>Longueur : 180+ cm ; Espace requis : 60 cm</t>
  </si>
  <si>
    <t>Longueur : 45 cm ; Espace requis : 30 cm</t>
  </si>
  <si>
    <t>Longueur : 150+ cm ; Espace requis : 150 cm</t>
  </si>
  <si>
    <t>Longueur : 180-240 cm ; Espace requis : 45 cm</t>
  </si>
  <si>
    <t>Longueur : 300 cm ; Espace requis : 30 cm</t>
  </si>
  <si>
    <t>Longueur : 420 cm ; Espace requis : 30 cm</t>
  </si>
  <si>
    <t>Longueur : 360 cm ; Espace requis : 30 cm</t>
  </si>
  <si>
    <t>Longueur : 150-390 cm ; Espace requis : 30 cm</t>
  </si>
  <si>
    <t>Longueur : 300-600 cm ; Espace requis : 240 cm</t>
  </si>
  <si>
    <t>Longueur : 45 cm ; Espace requis : 60 cm</t>
  </si>
  <si>
    <t>Longueur : 75 cm ; Espace requis : 120 cm</t>
  </si>
  <si>
    <t>Longueur : 90 cm ; Espace requis : 30-90 cm</t>
  </si>
  <si>
    <t>Longueur : 15 cm ; Espace requis : 30 cm</t>
  </si>
  <si>
    <t>Longueur : 210+ cm ; Espace requis : 90 cm</t>
  </si>
  <si>
    <t>Longueur : 540 cm ; Espace requis : 30 cm</t>
  </si>
  <si>
    <t>Longueur : 120-240+ cm ; Espace requis : 30 cm</t>
  </si>
  <si>
    <t>Longueur : 240+ cm ; Espace requis : 60 cm</t>
  </si>
  <si>
    <t>Corsèque, korseke</t>
  </si>
  <si>
    <t>Cimeterre, sabre, tulwar</t>
  </si>
  <si>
    <t xml:space="preserve">Chauve-souris, Ranson, Rhonca, Runka </t>
  </si>
  <si>
    <t>Glaive-Guisarme , scorpion</t>
  </si>
  <si>
    <t xml:space="preserve">Hache d'armes, hache de bataille, hache de guerre </t>
  </si>
  <si>
    <t>Epée à deux mains, espadon</t>
  </si>
  <si>
    <t>Étoile du matin, morning-star, morgenstern, godentag</t>
  </si>
  <si>
    <t>Fléchette de sarbacane, aiguille</t>
  </si>
  <si>
    <t>Bottes rigides hautes</t>
  </si>
  <si>
    <t>Bottes rigides basses</t>
  </si>
  <si>
    <t>Bottes souples hautes</t>
  </si>
  <si>
    <t>Bottes souples basses</t>
  </si>
  <si>
    <r>
      <t xml:space="preserve">Pierre ornementale </t>
    </r>
    <r>
      <rPr>
        <sz val="10"/>
        <color theme="1"/>
        <rFont val="Symbol"/>
        <family val="1"/>
        <charset val="2"/>
      </rPr>
      <t>»</t>
    </r>
    <r>
      <rPr>
        <sz val="10"/>
        <color theme="1"/>
        <rFont val="Calibri"/>
        <family val="2"/>
      </rPr>
      <t xml:space="preserve"> 10 po</t>
    </r>
  </si>
  <si>
    <r>
      <t xml:space="preserve">Pierre semi-précieuse </t>
    </r>
    <r>
      <rPr>
        <sz val="10"/>
        <color theme="1"/>
        <rFont val="Symbol"/>
        <family val="1"/>
        <charset val="2"/>
      </rPr>
      <t>»</t>
    </r>
    <r>
      <rPr>
        <sz val="10"/>
        <color theme="1"/>
        <rFont val="Calibri"/>
        <family val="2"/>
      </rPr>
      <t xml:space="preserve"> 50 po</t>
    </r>
  </si>
  <si>
    <r>
      <t xml:space="preserve">Pierre fantaisie </t>
    </r>
    <r>
      <rPr>
        <sz val="10"/>
        <color theme="1"/>
        <rFont val="Symbol"/>
        <family val="1"/>
        <charset val="2"/>
      </rPr>
      <t>»</t>
    </r>
    <r>
      <rPr>
        <sz val="10"/>
        <color theme="1"/>
        <rFont val="Calibri"/>
        <family val="2"/>
      </rPr>
      <t xml:space="preserve"> 100 po</t>
    </r>
  </si>
  <si>
    <r>
      <t xml:space="preserve">Pierre fantaisie </t>
    </r>
    <r>
      <rPr>
        <sz val="10"/>
        <color theme="1"/>
        <rFont val="Symbol"/>
        <family val="1"/>
        <charset val="2"/>
      </rPr>
      <t>»</t>
    </r>
    <r>
      <rPr>
        <sz val="10"/>
        <color theme="1"/>
        <rFont val="Calibri"/>
        <family val="2"/>
      </rPr>
      <t xml:space="preserve"> 500 po</t>
    </r>
  </si>
  <si>
    <r>
      <t xml:space="preserve">Gemme </t>
    </r>
    <r>
      <rPr>
        <sz val="10"/>
        <color theme="1"/>
        <rFont val="Symbol"/>
        <family val="1"/>
        <charset val="2"/>
      </rPr>
      <t>»</t>
    </r>
    <r>
      <rPr>
        <sz val="10"/>
        <color theme="1"/>
        <rFont val="Calibri"/>
        <family val="2"/>
      </rPr>
      <t xml:space="preserve"> 1 000 po</t>
    </r>
  </si>
  <si>
    <r>
      <t xml:space="preserve">Joyau </t>
    </r>
    <r>
      <rPr>
        <sz val="10"/>
        <color theme="1"/>
        <rFont val="Symbol"/>
        <family val="1"/>
        <charset val="2"/>
      </rPr>
      <t>»</t>
    </r>
    <r>
      <rPr>
        <sz val="10"/>
        <color theme="1"/>
        <rFont val="Calibri"/>
        <family val="2"/>
      </rPr>
      <t xml:space="preserve"> 5 000 po</t>
    </r>
  </si>
  <si>
    <t>60 à 80</t>
  </si>
  <si>
    <t>25 à 35</t>
  </si>
  <si>
    <t>1,25 à 1,75</t>
  </si>
  <si>
    <t>2 à 3</t>
  </si>
  <si>
    <t>40 à 60</t>
  </si>
  <si>
    <t>2,5 à 3</t>
  </si>
  <si>
    <t>Longueur :  240 cm ; Espace requis : 60 cm</t>
  </si>
  <si>
    <t>0,1 à 0,2</t>
  </si>
  <si>
    <t>En base le heaume est inclus dans les armures CA 4 et mieux.</t>
  </si>
  <si>
    <t>Collier</t>
  </si>
  <si>
    <t>Diadème</t>
  </si>
  <si>
    <t>5 à 20</t>
  </si>
  <si>
    <t>0,25 à 1</t>
  </si>
  <si>
    <t>Cotte de mailles</t>
  </si>
  <si>
    <t>Cotte de mailles magique</t>
  </si>
  <si>
    <t>Cotte de mailles elfique</t>
  </si>
  <si>
    <t>Cotte de mailles elfique magique</t>
  </si>
  <si>
    <t>L’armure de cuir, façonnée en cuir bouilli dans l’huile, se compose d’épau-
lières, ainsi que d’une tunique et des jambières plus souples.</t>
  </si>
  <si>
    <t xml:space="preserve">L’armure de Plates est une cotte de mailles supportant des plates (cuirasse
métallique, épaulières, cubitières, genouillères et jambières). Son poids est
parfaitement réparti. </t>
  </si>
  <si>
    <t>Le Grand Bouclier fait partie de la catégorie qui comporte le bouclier rond des Vikings, ou l’écu normand. Il est en bois recouvert de cuir et cerclé de fer</t>
  </si>
  <si>
    <t>Le Petit Bouclier est équivalent à l’écu normal ou à un petit bouclier rond. Il est construit comme un grand, ou encore entièrement en métal (nettement plus rare).</t>
  </si>
  <si>
    <t>Le Petit Bouclier de Bois est semblable aux autres, mais sans le cerclage et les renforts du métal ; il est donc plus facile à fendre.</t>
  </si>
  <si>
    <t>La broigne est un long manteau de cuir rembourré sur lequel sont cousus des anneaux de métal. L’ensemble est lourd et encombrant.</t>
  </si>
  <si>
    <t>La Cotte de Mailles (ou haubert) est composée de rembourrage en cuir et de bandes de mailles entrecroisées qui recouvrent les parties supérieures et inférieures du corps. Plusieurs épaisseurs protègent les endroits vulnérables. Le poids repose sur les épaules et la taille de celui qui la porte.</t>
  </si>
  <si>
    <t>Le Hoqueton se compose d’un plastron largement rembourré et molletonné, accompagné d’un justaucorps et de jambières en cuir plus souple.</t>
  </si>
  <si>
    <t>Le Lorica est similaire à la broigne, mais avec des écailles à la place des anneaux, à la fois sur le plastron et les jambières à défaut d’un manteau avec des basques. Le poids retombe sur les épaules et la taille comme une cotte de mailles.</t>
  </si>
  <si>
    <t>Plates</t>
  </si>
  <si>
    <t>Plates magiques</t>
  </si>
  <si>
    <t>Plates complète magiques</t>
  </si>
  <si>
    <t>Plates feuilletées</t>
  </si>
  <si>
    <t>Plates feuilletées magique</t>
  </si>
  <si>
    <t>L’Armure de Plates Feuilletées consiste en un manteau de cuir recouvert d’une fine cotte de maille, dans lequel ont été insérées des plates verticales superposées. L’ensemble comprend jambières et épaulières.</t>
  </si>
  <si>
    <t>L’Armure de Cuir Clouté est une armure de cuir renforcée par de petites plaques métalliques serrées entre elles.</t>
  </si>
  <si>
    <t>Le Harnois est une armure composée de bandes de cottes de mailles légères et de rembourrage en cuir et de nombreuses bandes métalliques qui se chevauchent aux endroits vulnérables. La répartition du poids est assez bonne.</t>
  </si>
  <si>
    <r>
      <rPr>
        <b/>
        <sz val="12"/>
        <color theme="1"/>
        <rFont val="Calibri"/>
        <family val="2"/>
      </rPr>
      <t>≤</t>
    </r>
    <r>
      <rPr>
        <b/>
        <sz val="12"/>
        <color theme="1"/>
        <rFont val="Calibri"/>
        <family val="2"/>
        <scheme val="minor"/>
      </rPr>
      <t>4</t>
    </r>
  </si>
  <si>
    <t>L’armure de plates de bataille se compose de plaques légères, parfaitement assemblées qui couvrent le corps en entier, incluant un heaume à visière, des gantelets et des jambières. Sa conception fait qu'elle n’est pas plus encombrante qu’une cotte de mailles mais apporte une protection supérieure à l’armure de plates. L’armure de bataille doit être ajustée au porteur par un armurier compétent et (sauf magie) ne peut être portée que par le personnage pour lequel elle a été préparée.</t>
  </si>
  <si>
    <t>L’armure de plates en bronze est un modèle antérieur et moins bien fini que l’armure de plates ; elle se compose d’épaisses plaques en bronze fixées sur une armure de cuir ou un hoqueton. Comme elle ne contient aucun métal à base de fer, cette armure est à l’abri de l’effet du « monstre rouilleur » et des périls similaires. Toutefois, la qualité de protection n’est pas aussi bonne qu’une armure de plates classique (CA 4 et non 3), et sa conception rend le porteur plus vulnérable aux attaques de dos, de sorte que de telles attaques obtiennent un bonus au jet d’attaque de +2, en plus d’autres bonus qui peuvent s’appliquer.</t>
  </si>
  <si>
    <t>Le bouclier de poing est une sorte de petit bouclier qui protège l’utilisateur contre un seul adversaire (au choix de l’utilisateur) au cours du round de combat pendant lequel il est employé. Il est petit et facilement transportable ; il peut être attaché au bras, permettant son utilisation par les arbalétriers et les frondeurs. Un petit demi humain, comme un petit-homme ou un gnome, sera pleinement protégé par cet objet ; dans ce cas, il est alors considéré comme un petit bouclier.</t>
  </si>
  <si>
    <t>L’armure de plates complète est constituée de plaques forgées parfaitement emboîtées, aux jointures protégées de mailles et couvrant tout le corps. Elle comprend un heaume orné à visière, des gantelets et bottes (grèves et solerets). De par sa conception équilibrée et adroite, l’armure complète n’est pas plus encombrante qu’une cotte de mailles, mais fournit la meilleure protection non magique disponible. L’armure de plates complète doit être ajustée au porteur par un armurier compétent et (sauf magie) ne peut être portée que par le personnage pour lequel elle a été préparée. Elle est en général réservée aux cavaliers, paladins et guerriers vétérans de nombreuses batailles ; les aventuriers rangers,barbares et clercs n’en bénéficient que très rarement.</t>
  </si>
  <si>
    <t>La cotte de mailles elfique est une cotte de mailles admirablement ouvragée, maillons plus fins en métal plus résistant. Seuls les elfes les fabriquent, mais ils ne les vendent pas. 
La cotte de mailles elfique est une armure extrêmement rare assemblée exclusivement par les peuples elfes, qui gardent les secrets de sa fabrication par devers les aventuriers, même ceux de leur propre race. Elle apparaît comme une forme très légère de la cotte de mailles et peut être portée par les voleurs, même si elle nuit quelque peu à leurs capacités. Les héros qui ont rendu de grands et inestimables services aux peuples elfes se voient parfois accorder quelques exemplaires  non magiques.</t>
  </si>
  <si>
    <t xml:space="preserve">Compléments description : </t>
  </si>
  <si>
    <t>Le bouclier de poing à pointes est la seule variété efficace de bouclier armé ; ceux qui sont plus larges empêchent de se mouvoir rapidement et leurs pointes offrent de trop bonnes prises pour un adversaire. Ses capacités de défenses sont semblables à celles d’un bouclier classique ; il peut donc protéger son porteur d’une attaque. Les boucliers à pointes de bonne qualité ont une pointe acérée dont l’attaque efficace s’effectue par impact et rarement de taille, voir jamais. Quand le porteur du bouclier se trouve à portée de bras lors d’un combat avec un adversaire, il peut porter durant le round une attaque supplémentaire son bouclier en plus de celle qu’il effectue avec son arme. Cette attaque est toujours résolue après celle de l’arme principale, le cas échéant. Seule une attaque de bouclier par round est possible. Si celle-ci vient après une attaque d’arme, elle s’effectue avec une pénalité de –2 au jet d’attaque, cumulative avec tous les autres modificateurs applicables</t>
  </si>
  <si>
    <r>
      <t xml:space="preserve">(1) : </t>
    </r>
    <r>
      <rPr>
        <b/>
        <sz val="11"/>
        <color theme="1"/>
        <rFont val="Calibri"/>
        <family val="2"/>
        <scheme val="minor"/>
      </rPr>
      <t>Bouclier de poing à pointes</t>
    </r>
  </si>
  <si>
    <t>En outre, l’armure de plates complète a la capacité d’absorber des dégâts. Pour chaque dé de dommage, physique ou magique, qui devrait être infligé à l’utilisateur, l’armure absorbe 2 point de dégâts (sur un jet de dégâts de 1 ou 2, l’utilisateur n’aura aucun dommage. L’armure absorbera par exemple 2 point de dégâts causés par le coup d’une épée longue, réduira de 6 points les dommages causés par une tempête de verglas (3–30, ou 3d10), ou ôtera 18 points de dégâts d’un souffle de dragon à 9 dés de vie. Toutefois, une fois que l’armure a absorbé 26 points de dégâts de cette façon, elle est endommagée et doit être réparée. Passé cette limite, l’armure perd un point de classe d’armure et n’absorbe plus aucun dégât. L’armure complète doit être réparée par un armurier qualifié  à raison de 200 po et deux jours de travail par point de pouvoir absorbant restauré.</t>
  </si>
  <si>
    <r>
      <t xml:space="preserve">(2) : </t>
    </r>
    <r>
      <rPr>
        <b/>
        <sz val="11"/>
        <color theme="1"/>
        <rFont val="Calibri"/>
        <family val="2"/>
        <scheme val="minor"/>
      </rPr>
      <t>Plates complète</t>
    </r>
  </si>
  <si>
    <t>On considère que l’utilisation d’une armure s’accompagne du port d’une protection appropriée pour la tête. Porter un heaume fermé est plus lourd et réduit le champ de vision à 60°, mais donne une CA 1 à la tête. Quand un aventurier ne porte pas de casque, 1 coup sur 6 sera dirigé vers la tête (CA10), sauf si l’adversaire est intelligent, auquel cas 1 coup sur 2 le sera (d6, 1-3 = coup à la tête)</t>
  </si>
  <si>
    <r>
      <t xml:space="preserve">Encombrement 
</t>
    </r>
    <r>
      <rPr>
        <b/>
        <sz val="12"/>
        <color theme="1"/>
        <rFont val="Calibri"/>
        <family val="2"/>
        <scheme val="minor"/>
      </rPr>
      <t>po</t>
    </r>
  </si>
  <si>
    <r>
      <t xml:space="preserve">Encombrement 
</t>
    </r>
    <r>
      <rPr>
        <b/>
        <sz val="12"/>
        <color theme="1"/>
        <rFont val="Calibri"/>
        <family val="2"/>
        <scheme val="minor"/>
      </rPr>
      <t>kg</t>
    </r>
  </si>
  <si>
    <t>Harnachement</t>
  </si>
  <si>
    <t>Barde cuir</t>
  </si>
  <si>
    <t>Barde mailles</t>
  </si>
  <si>
    <t>Barde plates</t>
  </si>
  <si>
    <t>Barde écailles</t>
  </si>
  <si>
    <t>Bonus CA monture : 4 ; cheval de guerre lourd</t>
  </si>
  <si>
    <t>Bonus CA monture : 3 ; cheval de guerre moyen ou lourd</t>
  </si>
  <si>
    <t>Bonus CA monture : 1 ; tout cheval de guerre</t>
  </si>
  <si>
    <t xml:space="preserve">Bonus CA monture : 2 ; tout cheval de guerre sauf léger </t>
  </si>
  <si>
    <t>Chevaux</t>
  </si>
  <si>
    <t>Cheval de guerre léger</t>
  </si>
  <si>
    <t>Cuir</t>
  </si>
  <si>
    <t>Ecailles</t>
  </si>
  <si>
    <t>Mailles</t>
  </si>
  <si>
    <t>Cheval de guerre moyen</t>
  </si>
  <si>
    <t>Cheval de guerre lourd</t>
  </si>
  <si>
    <t>-</t>
  </si>
  <si>
    <t>Cheval de trait</t>
  </si>
  <si>
    <t>(2) :</t>
  </si>
  <si>
    <t xml:space="preserve">(1) : </t>
  </si>
  <si>
    <t>Charge max pour un déplacement normal</t>
  </si>
  <si>
    <t>Charge maximum transportable - Déplacement réduit de moitié</t>
  </si>
  <si>
    <t>Poney</t>
  </si>
  <si>
    <t>Cheval de selle ou sauvage</t>
  </si>
  <si>
    <t>Déplacement km/jour</t>
  </si>
  <si>
    <t>Base</t>
  </si>
  <si>
    <t xml:space="preserve">Selon GM p. 54 &amp; Arcana </t>
  </si>
  <si>
    <t>Ajustement des vitesses selon aide de jeu "De l'Art Equestre" (1983)</t>
  </si>
  <si>
    <t>Terrain Normal</t>
  </si>
  <si>
    <t>Terrain Difficile</t>
  </si>
  <si>
    <t>Terrain Très Difficile</t>
  </si>
  <si>
    <t>1600 po</t>
  </si>
  <si>
    <t>2500 po</t>
  </si>
  <si>
    <t>3500 po</t>
  </si>
  <si>
    <t>5000 po</t>
  </si>
  <si>
    <t>Barde Cuir</t>
  </si>
  <si>
    <t>Barde Ecailles</t>
  </si>
  <si>
    <t>Barde Mailles</t>
  </si>
  <si>
    <t>Barde Plates</t>
  </si>
  <si>
    <r>
      <t xml:space="preserve">Bouclier de poing à pointe </t>
    </r>
    <r>
      <rPr>
        <b/>
        <vertAlign val="superscript"/>
        <sz val="12"/>
        <color theme="1"/>
        <rFont val="Calibri"/>
        <family val="2"/>
        <scheme val="minor"/>
      </rPr>
      <t>(1)</t>
    </r>
  </si>
  <si>
    <r>
      <t xml:space="preserve">Plates complète </t>
    </r>
    <r>
      <rPr>
        <b/>
        <vertAlign val="superscript"/>
        <sz val="12"/>
        <color theme="1"/>
        <rFont val="Calibri"/>
        <family val="2"/>
        <scheme val="minor"/>
      </rPr>
      <t>(2)</t>
    </r>
  </si>
  <si>
    <r>
      <t>Description</t>
    </r>
    <r>
      <rPr>
        <sz val="14"/>
        <color theme="1"/>
        <rFont val="Calibri"/>
        <family val="2"/>
        <scheme val="minor"/>
      </rPr>
      <t xml:space="preserve"> (selon GM &amp; Arcana)</t>
    </r>
  </si>
  <si>
    <t>Déplacement par round</t>
  </si>
  <si>
    <t>Galop/Charge : multiplier la vitesse par 50%</t>
  </si>
  <si>
    <r>
      <t xml:space="preserve">Monture Caparaçonnée </t>
    </r>
    <r>
      <rPr>
        <sz val="12"/>
        <color theme="1"/>
        <rFont val="Calibri"/>
        <family val="2"/>
        <scheme val="minor"/>
      </rPr>
      <t>(bardes)</t>
    </r>
  </si>
  <si>
    <r>
      <t xml:space="preserve">Charge maxi 
</t>
    </r>
    <r>
      <rPr>
        <sz val="12"/>
        <color theme="1"/>
        <rFont val="Calibri"/>
        <family val="2"/>
        <scheme val="minor"/>
      </rPr>
      <t>en po</t>
    </r>
    <r>
      <rPr>
        <b/>
        <sz val="12"/>
        <color theme="1"/>
        <rFont val="Calibri"/>
        <family val="2"/>
        <scheme val="minor"/>
      </rPr>
      <t xml:space="preserve"> </t>
    </r>
    <r>
      <rPr>
        <b/>
        <vertAlign val="superscript"/>
        <sz val="12"/>
        <color theme="1"/>
        <rFont val="Calibri"/>
        <family val="2"/>
        <scheme val="minor"/>
      </rPr>
      <t>(2)</t>
    </r>
  </si>
  <si>
    <r>
      <t xml:space="preserve">Charge normale 
</t>
    </r>
    <r>
      <rPr>
        <sz val="12"/>
        <color theme="1"/>
        <rFont val="Calibri"/>
        <family val="2"/>
        <scheme val="minor"/>
      </rPr>
      <t>en po</t>
    </r>
    <r>
      <rPr>
        <b/>
        <sz val="12"/>
        <color theme="1"/>
        <rFont val="Calibri"/>
        <family val="2"/>
        <scheme val="minor"/>
      </rPr>
      <t xml:space="preserve"> </t>
    </r>
    <r>
      <rPr>
        <b/>
        <vertAlign val="superscript"/>
        <sz val="12"/>
        <color theme="1"/>
        <rFont val="Calibri"/>
        <family val="2"/>
        <scheme val="minor"/>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</si>
</sst>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0.0"/>
  </numFmts>
  <fonts count="17" x14ac:knownFonts="1">
    <font>
      <sz val="11"/>
      <color theme="1"/>
      <name val="Calibri"/>
      <family val="2"/>
      <scheme val="minor"/>
    </font>
    <font>
      <b/>
      <sz val="11"/>
      <color theme="1"/>
      <name val="Calibri"/>
      <family val="2"/>
      <scheme val="minor"/>
    </font>
    <font>
      <i/>
      <sz val="11"/>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0"/>
      <color theme="1"/>
      <name val="Calibri"/>
      <family val="2"/>
      <scheme val="minor"/>
    </font>
    <font>
      <sz val="10"/>
      <color theme="1"/>
      <name val="Symbol"/>
      <family val="1"/>
      <charset val="2"/>
    </font>
    <font>
      <sz val="10"/>
      <color theme="1"/>
      <name val="Calibri"/>
      <family val="2"/>
    </font>
    <font>
      <sz val="9"/>
      <color theme="1"/>
      <name val="Calibri"/>
      <family val="2"/>
      <scheme val="minor"/>
    </font>
    <font>
      <b/>
      <sz val="12"/>
      <color theme="1"/>
      <name val="Calibri"/>
      <family val="2"/>
    </font>
    <font>
      <sz val="8"/>
      <color theme="1"/>
      <name val="Calibri"/>
      <family val="2"/>
      <scheme val="minor"/>
    </font>
    <font>
      <sz val="8"/>
      <name val="Calibri"/>
      <family val="2"/>
      <scheme val="minor"/>
    </font>
    <font>
      <i/>
      <sz val="10"/>
      <color theme="1"/>
      <name val="Calibri"/>
      <family val="2"/>
      <scheme val="minor"/>
    </font>
    <font>
      <b/>
      <vertAlign val="superscript"/>
      <sz val="12"/>
      <color theme="1"/>
      <name val="Calibri"/>
      <family val="2"/>
      <scheme val="minor"/>
    </font>
    <font>
      <b/>
      <sz val="14"/>
      <color theme="1"/>
      <name val="Calibri"/>
      <family val="2"/>
      <scheme val="minor"/>
    </font>
    <font>
      <sz val="14"/>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0" tint="-0.249977111117893"/>
        <bgColor indexed="64"/>
      </patternFill>
    </fill>
  </fills>
  <borders count="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theme="0" tint="-0.499984740745262"/>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indexed="64"/>
      </left>
      <right style="thin">
        <color indexed="64"/>
      </right>
      <top style="thin">
        <color theme="0" tint="-0.499984740745262"/>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theme="0" tint="-0.499984740745262"/>
      </top>
      <bottom style="thin">
        <color indexed="64"/>
      </bottom>
      <diagonal/>
    </border>
    <border>
      <left style="thin">
        <color indexed="64"/>
      </left>
      <right/>
      <top style="thin">
        <color theme="0" tint="-0.499984740745262"/>
      </top>
      <bottom style="thin">
        <color indexed="64"/>
      </bottom>
      <diagonal/>
    </border>
    <border>
      <left/>
      <right style="thin">
        <color indexed="64"/>
      </right>
      <top style="thin">
        <color theme="0" tint="-0.499984740745262"/>
      </top>
      <bottom style="thin">
        <color indexed="64"/>
      </bottom>
      <diagonal/>
    </border>
  </borders>
  <cellStyleXfs count="1">
    <xf numFmtId="0" fontId="0" fillId="0" borderId="0"/>
  </cellStyleXfs>
  <cellXfs count="208">
    <xf numFmtId="0" fontId="0" fillId="0" borderId="0" xfId="0"/>
    <xf numFmtId="0" fontId="0" fillId="0" borderId="0" xfId="0" applyAlignment="1">
      <alignment horizontal="left" vertical="center"/>
    </xf>
    <xf numFmtId="0" fontId="1" fillId="0" borderId="9" xfId="0" applyFont="1"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0" fontId="1" fillId="0" borderId="10"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0" fillId="3" borderId="11" xfId="0" applyFill="1" applyBorder="1" applyAlignment="1">
      <alignment horizontal="center" vertical="center"/>
    </xf>
    <xf numFmtId="0" fontId="0" fillId="3" borderId="3" xfId="0" applyFill="1" applyBorder="1" applyAlignment="1">
      <alignment horizontal="center" vertical="center"/>
    </xf>
    <xf numFmtId="0" fontId="0" fillId="0" borderId="3" xfId="0" applyBorder="1" applyAlignment="1">
      <alignment horizontal="center" vertical="center"/>
    </xf>
    <xf numFmtId="0" fontId="0" fillId="0" borderId="11" xfId="0" applyBorder="1" applyAlignment="1">
      <alignment horizontal="center" vertical="center"/>
    </xf>
    <xf numFmtId="0" fontId="0" fillId="3" borderId="10" xfId="0" applyFill="1" applyBorder="1" applyAlignment="1">
      <alignment horizontal="center" vertical="center"/>
    </xf>
    <xf numFmtId="0" fontId="0" fillId="3" borderId="5" xfId="0" applyFill="1" applyBorder="1" applyAlignment="1">
      <alignment horizontal="center" vertical="center"/>
    </xf>
    <xf numFmtId="0" fontId="0" fillId="0" borderId="11" xfId="0" applyBorder="1" applyAlignment="1">
      <alignment vertical="center"/>
    </xf>
    <xf numFmtId="0" fontId="0" fillId="0" borderId="10" xfId="0" applyBorder="1" applyAlignment="1">
      <alignment vertical="center"/>
    </xf>
    <xf numFmtId="0" fontId="0" fillId="0" borderId="1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vertical="center"/>
    </xf>
    <xf numFmtId="0" fontId="0" fillId="0" borderId="4" xfId="0" applyBorder="1" applyAlignment="1">
      <alignment horizontal="left" vertical="center"/>
    </xf>
    <xf numFmtId="0" fontId="0" fillId="0" borderId="6" xfId="0" applyBorder="1" applyAlignment="1">
      <alignment horizontal="left" vertical="center"/>
    </xf>
    <xf numFmtId="0" fontId="1" fillId="0" borderId="8" xfId="0" applyFont="1" applyBorder="1" applyAlignment="1">
      <alignment horizontal="center" vertical="center"/>
    </xf>
    <xf numFmtId="0" fontId="1" fillId="4" borderId="5" xfId="0" applyFont="1" applyFill="1" applyBorder="1" applyAlignment="1">
      <alignment horizontal="center" vertical="center"/>
    </xf>
    <xf numFmtId="0" fontId="1" fillId="4" borderId="6" xfId="0" applyFont="1" applyFill="1" applyBorder="1" applyAlignment="1">
      <alignment horizontal="center" vertical="center"/>
    </xf>
    <xf numFmtId="0" fontId="1" fillId="4" borderId="8" xfId="0" applyFont="1" applyFill="1" applyBorder="1" applyAlignment="1">
      <alignment horizontal="center" vertical="center"/>
    </xf>
    <xf numFmtId="0" fontId="0" fillId="0" borderId="0" xfId="0" quotePrefix="1" applyAlignment="1">
      <alignment horizontal="left" vertical="center"/>
    </xf>
    <xf numFmtId="0" fontId="0" fillId="0" borderId="0" xfId="0" quotePrefix="1" applyAlignment="1">
      <alignment vertical="center"/>
    </xf>
    <xf numFmtId="0" fontId="0" fillId="3" borderId="9" xfId="0" applyFill="1" applyBorder="1" applyAlignment="1">
      <alignment horizontal="center" vertical="center"/>
    </xf>
    <xf numFmtId="0" fontId="0" fillId="3" borderId="1" xfId="0" applyFill="1" applyBorder="1" applyAlignment="1">
      <alignment horizontal="center" vertical="center"/>
    </xf>
    <xf numFmtId="0" fontId="1" fillId="6" borderId="3" xfId="0" applyFont="1" applyFill="1" applyBorder="1" applyAlignment="1">
      <alignment vertical="center"/>
    </xf>
    <xf numFmtId="0" fontId="1" fillId="6" borderId="5" xfId="0" applyFont="1" applyFill="1" applyBorder="1" applyAlignment="1">
      <alignment vertical="center"/>
    </xf>
    <xf numFmtId="0" fontId="2" fillId="7" borderId="0" xfId="0" applyFont="1" applyFill="1" applyAlignment="1">
      <alignment vertical="center"/>
    </xf>
    <xf numFmtId="0" fontId="0" fillId="7" borderId="0" xfId="0" applyFill="1" applyAlignment="1">
      <alignment horizontal="center" vertical="center"/>
    </xf>
    <xf numFmtId="0" fontId="1" fillId="0" borderId="14" xfId="0" applyFont="1" applyBorder="1" applyAlignment="1">
      <alignment vertical="center" wrapText="1"/>
    </xf>
    <xf numFmtId="0" fontId="1" fillId="0" borderId="12" xfId="0" applyFont="1" applyBorder="1" applyAlignment="1">
      <alignment horizontal="center" vertical="center" wrapText="1"/>
    </xf>
    <xf numFmtId="0" fontId="1" fillId="0" borderId="14" xfId="0" applyFont="1" applyBorder="1" applyAlignment="1">
      <alignment horizontal="center" vertical="center" wrapText="1"/>
    </xf>
    <xf numFmtId="0" fontId="1" fillId="3" borderId="12"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0" borderId="15" xfId="0" applyFont="1" applyBorder="1" applyAlignment="1">
      <alignment vertical="center" wrapText="1"/>
    </xf>
    <xf numFmtId="0" fontId="0" fillId="0" borderId="17" xfId="0" applyBorder="1" applyAlignment="1">
      <alignment vertical="center"/>
    </xf>
    <xf numFmtId="0" fontId="0" fillId="0" borderId="18" xfId="0"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0" borderId="20" xfId="0" applyBorder="1" applyAlignment="1">
      <alignment vertical="center"/>
    </xf>
    <xf numFmtId="0" fontId="0" fillId="0" borderId="21" xfId="0"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0" borderId="24" xfId="0"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5" fillId="3" borderId="20" xfId="0" applyFont="1" applyFill="1" applyBorder="1" applyAlignment="1">
      <alignment horizontal="center" vertical="center"/>
    </xf>
    <xf numFmtId="0" fontId="6" fillId="0" borderId="21" xfId="0" applyFont="1" applyBorder="1" applyAlignment="1">
      <alignment vertical="center"/>
    </xf>
    <xf numFmtId="0" fontId="6" fillId="0" borderId="24" xfId="0" applyFont="1" applyBorder="1" applyAlignment="1">
      <alignment vertical="center"/>
    </xf>
    <xf numFmtId="0" fontId="4" fillId="0" borderId="23" xfId="0" applyFont="1" applyBorder="1" applyAlignment="1">
      <alignment horizontal="center" vertical="center"/>
    </xf>
    <xf numFmtId="0" fontId="5" fillId="3" borderId="23" xfId="0" applyFont="1" applyFill="1" applyBorder="1" applyAlignment="1">
      <alignment horizontal="center" vertical="center"/>
    </xf>
    <xf numFmtId="0" fontId="0" fillId="3" borderId="24" xfId="0" applyFill="1" applyBorder="1" applyAlignment="1">
      <alignment horizontal="center" vertical="center"/>
    </xf>
    <xf numFmtId="0" fontId="6" fillId="0" borderId="18" xfId="0" applyFont="1" applyBorder="1" applyAlignment="1">
      <alignment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22" xfId="0" applyBorder="1" applyAlignment="1">
      <alignment horizontal="center" vertical="center"/>
    </xf>
    <xf numFmtId="0" fontId="6" fillId="0" borderId="16" xfId="0" applyFont="1" applyBorder="1" applyAlignment="1">
      <alignment vertical="center"/>
    </xf>
    <xf numFmtId="0" fontId="6" fillId="0" borderId="19" xfId="0" applyFont="1" applyBorder="1" applyAlignment="1">
      <alignment vertical="center"/>
    </xf>
    <xf numFmtId="0" fontId="6" fillId="0" borderId="22" xfId="0" applyFont="1" applyBorder="1" applyAlignment="1">
      <alignment vertical="center"/>
    </xf>
    <xf numFmtId="0" fontId="9" fillId="3" borderId="11" xfId="0" applyFont="1" applyFill="1" applyBorder="1" applyAlignment="1">
      <alignment horizontal="left" vertical="center" wrapText="1"/>
    </xf>
    <xf numFmtId="0" fontId="9" fillId="3" borderId="10" xfId="0" applyFont="1" applyFill="1" applyBorder="1" applyAlignment="1">
      <alignment horizontal="left" vertical="center"/>
    </xf>
    <xf numFmtId="0" fontId="9" fillId="3" borderId="11" xfId="0" applyFont="1" applyFill="1" applyBorder="1" applyAlignment="1">
      <alignment horizontal="left" vertical="center"/>
    </xf>
    <xf numFmtId="0" fontId="9" fillId="3" borderId="10" xfId="0" applyFont="1" applyFill="1" applyBorder="1" applyAlignment="1">
      <alignment horizontal="left" vertical="center" wrapText="1"/>
    </xf>
    <xf numFmtId="0" fontId="9" fillId="3" borderId="9" xfId="0" applyFont="1" applyFill="1" applyBorder="1" applyAlignment="1">
      <alignment horizontal="left" vertical="center"/>
    </xf>
    <xf numFmtId="0" fontId="5"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horizontal="center" vertical="center"/>
    </xf>
    <xf numFmtId="0" fontId="5" fillId="0" borderId="5" xfId="0" applyFont="1" applyBorder="1" applyAlignment="1">
      <alignment horizontal="center" vertical="center"/>
    </xf>
    <xf numFmtId="0" fontId="4" fillId="0" borderId="6" xfId="0" applyFont="1" applyBorder="1" applyAlignment="1">
      <alignment horizontal="center" vertical="center"/>
    </xf>
    <xf numFmtId="0" fontId="5" fillId="3" borderId="3" xfId="0" quotePrefix="1" applyFont="1" applyFill="1" applyBorder="1" applyAlignment="1">
      <alignment horizontal="center" vertical="center"/>
    </xf>
    <xf numFmtId="0" fontId="5" fillId="3" borderId="4" xfId="0" quotePrefix="1" applyFont="1" applyFill="1" applyBorder="1" applyAlignment="1">
      <alignment horizontal="center" vertical="center"/>
    </xf>
    <xf numFmtId="0" fontId="5" fillId="3" borderId="5" xfId="0" quotePrefix="1" applyFont="1" applyFill="1" applyBorder="1" applyAlignment="1">
      <alignment horizontal="center" vertical="center"/>
    </xf>
    <xf numFmtId="0" fontId="5" fillId="3" borderId="6" xfId="0" quotePrefix="1" applyFont="1" applyFill="1" applyBorder="1" applyAlignment="1">
      <alignment horizontal="center" vertical="center"/>
    </xf>
    <xf numFmtId="0" fontId="5" fillId="3" borderId="1" xfId="0" quotePrefix="1" applyFont="1" applyFill="1" applyBorder="1" applyAlignment="1">
      <alignment horizontal="center" vertical="center"/>
    </xf>
    <xf numFmtId="0" fontId="5" fillId="3" borderId="2" xfId="0" quotePrefix="1" applyFont="1" applyFill="1" applyBorder="1" applyAlignment="1">
      <alignment horizontal="center" vertical="center"/>
    </xf>
    <xf numFmtId="0" fontId="4" fillId="3" borderId="11" xfId="0" applyFont="1" applyFill="1" applyBorder="1" applyAlignment="1">
      <alignment horizontal="center" vertical="center"/>
    </xf>
    <xf numFmtId="0" fontId="10" fillId="3" borderId="10" xfId="0" applyFont="1" applyFill="1" applyBorder="1" applyAlignment="1">
      <alignment horizontal="center" vertical="center"/>
    </xf>
    <xf numFmtId="0" fontId="4" fillId="0" borderId="11" xfId="0" applyFont="1" applyBorder="1" applyAlignment="1">
      <alignment horizontal="center" vertical="center"/>
    </xf>
    <xf numFmtId="0" fontId="10" fillId="0" borderId="10" xfId="0" applyFont="1" applyBorder="1" applyAlignment="1">
      <alignment horizontal="center" vertical="center"/>
    </xf>
    <xf numFmtId="0" fontId="4" fillId="3"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1" xfId="0" applyFont="1" applyFill="1" applyBorder="1" applyAlignment="1">
      <alignment horizontal="center" vertical="center"/>
    </xf>
    <xf numFmtId="0" fontId="4" fillId="0" borderId="10" xfId="0" applyFont="1" applyBorder="1" applyAlignment="1">
      <alignment horizontal="center" vertical="center"/>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3" borderId="2" xfId="0" applyFont="1" applyFill="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2" borderId="0" xfId="0" applyFont="1" applyFill="1" applyAlignment="1">
      <alignment horizontal="center" vertical="center"/>
    </xf>
    <xf numFmtId="0" fontId="4" fillId="5" borderId="0" xfId="0" applyFont="1" applyFill="1" applyAlignment="1">
      <alignment horizontal="center" vertical="center"/>
    </xf>
    <xf numFmtId="0" fontId="4" fillId="6" borderId="4" xfId="0" applyFont="1" applyFill="1" applyBorder="1" applyAlignment="1">
      <alignment horizontal="center" vertical="center"/>
    </xf>
    <xf numFmtId="0" fontId="4" fillId="5" borderId="8" xfId="0" applyFont="1" applyFill="1" applyBorder="1" applyAlignment="1">
      <alignment horizontal="center" vertical="center"/>
    </xf>
    <xf numFmtId="0" fontId="4" fillId="6" borderId="6" xfId="0" applyFont="1" applyFill="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0" fontId="1" fillId="0" borderId="0" xfId="0" applyFont="1" applyAlignment="1">
      <alignment vertical="center"/>
    </xf>
    <xf numFmtId="0" fontId="1" fillId="0" borderId="11" xfId="0" applyFont="1" applyBorder="1" applyAlignment="1">
      <alignment vertical="center"/>
    </xf>
    <xf numFmtId="0" fontId="1" fillId="0" borderId="10" xfId="0" applyFont="1" applyBorder="1" applyAlignment="1">
      <alignment vertical="center"/>
    </xf>
    <xf numFmtId="0" fontId="0" fillId="0" borderId="8" xfId="0"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0" fillId="6" borderId="9" xfId="0" applyFill="1" applyBorder="1" applyAlignment="1">
      <alignment horizontal="center" vertical="center" wrapText="1"/>
    </xf>
    <xf numFmtId="0" fontId="0" fillId="6" borderId="10" xfId="0" applyFill="1" applyBorder="1" applyAlignment="1">
      <alignment horizontal="center" vertical="center" wrapText="1"/>
    </xf>
    <xf numFmtId="0" fontId="1" fillId="0" borderId="1"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xf>
    <xf numFmtId="0" fontId="1" fillId="6" borderId="12"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14"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2" xfId="0" applyFont="1" applyFill="1" applyBorder="1" applyAlignment="1">
      <alignment horizontal="center"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0" fillId="0" borderId="7"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left" vertical="center" wrapText="1"/>
    </xf>
    <xf numFmtId="0" fontId="9" fillId="0" borderId="0" xfId="0" applyFont="1" applyAlignment="1">
      <alignment horizontal="left"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11" fillId="3" borderId="9" xfId="0" applyFont="1" applyFill="1" applyBorder="1" applyAlignment="1">
      <alignment horizontal="left" vertical="center" wrapText="1"/>
    </xf>
    <xf numFmtId="0" fontId="11" fillId="3" borderId="10" xfId="0" applyFont="1" applyFill="1" applyBorder="1" applyAlignment="1">
      <alignment horizontal="left"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3" borderId="9" xfId="0" applyFont="1" applyFill="1" applyBorder="1" applyAlignment="1">
      <alignment horizontal="left" vertical="center" wrapText="1"/>
    </xf>
    <xf numFmtId="0" fontId="9" fillId="3" borderId="10" xfId="0" applyFont="1" applyFill="1" applyBorder="1" applyAlignment="1">
      <alignment horizontal="left" vertical="center" wrapText="1"/>
    </xf>
    <xf numFmtId="0" fontId="9" fillId="3" borderId="11" xfId="0" applyFont="1" applyFill="1" applyBorder="1" applyAlignment="1">
      <alignment horizontal="left"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1" fillId="4" borderId="1" xfId="0" applyFont="1" applyFill="1"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wrapText="1"/>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0" fillId="0" borderId="5" xfId="0" applyBorder="1" applyAlignment="1">
      <alignment horizontal="center" vertical="center" wrapText="1"/>
    </xf>
    <xf numFmtId="0" fontId="6" fillId="0" borderId="6" xfId="0" applyFont="1" applyBorder="1" applyAlignment="1">
      <alignment horizontal="center" vertical="center" wrapText="1"/>
    </xf>
    <xf numFmtId="0" fontId="5" fillId="0" borderId="0" xfId="0" applyFont="1" applyBorder="1" applyAlignment="1">
      <alignment horizontal="center" vertical="center"/>
    </xf>
    <xf numFmtId="1" fontId="5" fillId="0" borderId="3" xfId="0" applyNumberFormat="1" applyFont="1" applyBorder="1" applyAlignment="1">
      <alignment horizontal="center" vertical="center"/>
    </xf>
    <xf numFmtId="1" fontId="5" fillId="0" borderId="0" xfId="0" applyNumberFormat="1" applyFont="1" applyBorder="1" applyAlignment="1">
      <alignment horizontal="center" vertical="center"/>
    </xf>
    <xf numFmtId="166" fontId="5" fillId="0" borderId="4" xfId="0" applyNumberFormat="1" applyFont="1" applyBorder="1" applyAlignment="1">
      <alignment horizontal="center" vertical="center"/>
    </xf>
    <xf numFmtId="1" fontId="5" fillId="0" borderId="4" xfId="0" applyNumberFormat="1" applyFont="1" applyBorder="1" applyAlignment="1">
      <alignment horizontal="center" vertical="center"/>
    </xf>
    <xf numFmtId="1" fontId="5" fillId="0" borderId="5" xfId="0" applyNumberFormat="1" applyFont="1" applyBorder="1" applyAlignment="1">
      <alignment horizontal="center" vertical="center"/>
    </xf>
    <xf numFmtId="1" fontId="5" fillId="0" borderId="8" xfId="0" applyNumberFormat="1" applyFont="1" applyBorder="1" applyAlignment="1">
      <alignment horizontal="center" vertical="center"/>
    </xf>
    <xf numFmtId="1" fontId="5" fillId="0" borderId="6" xfId="0" applyNumberFormat="1" applyFont="1" applyBorder="1" applyAlignment="1">
      <alignment horizontal="center" vertical="center"/>
    </xf>
    <xf numFmtId="166" fontId="5" fillId="0" borderId="6" xfId="0" applyNumberFormat="1" applyFont="1" applyBorder="1" applyAlignment="1">
      <alignment horizontal="center" vertical="center"/>
    </xf>
    <xf numFmtId="0" fontId="13" fillId="0" borderId="10" xfId="0" applyFont="1" applyBorder="1" applyAlignment="1">
      <alignment horizontal="center" vertical="center"/>
    </xf>
    <xf numFmtId="0" fontId="4" fillId="0" borderId="9" xfId="0" applyFont="1" applyBorder="1" applyAlignment="1">
      <alignment horizontal="center" vertical="center"/>
    </xf>
    <xf numFmtId="0" fontId="5" fillId="8" borderId="3" xfId="0" quotePrefix="1" applyFont="1" applyFill="1" applyBorder="1" applyAlignment="1">
      <alignment horizontal="center" vertical="center"/>
    </xf>
    <xf numFmtId="0" fontId="5" fillId="8" borderId="0" xfId="0" quotePrefix="1" applyFont="1" applyFill="1" applyBorder="1" applyAlignment="1">
      <alignment horizontal="center" vertical="center"/>
    </xf>
    <xf numFmtId="0" fontId="5" fillId="8" borderId="4" xfId="0" quotePrefix="1" applyFont="1" applyFill="1" applyBorder="1" applyAlignment="1">
      <alignment horizontal="center" vertical="center"/>
    </xf>
    <xf numFmtId="0" fontId="5" fillId="8" borderId="1" xfId="0" quotePrefix="1" applyFont="1" applyFill="1" applyBorder="1" applyAlignment="1">
      <alignment horizontal="center" vertical="center"/>
    </xf>
    <xf numFmtId="0" fontId="5" fillId="8" borderId="7" xfId="0" quotePrefix="1" applyFont="1" applyFill="1" applyBorder="1" applyAlignment="1">
      <alignment horizontal="center" vertical="center"/>
    </xf>
    <xf numFmtId="0" fontId="5" fillId="8" borderId="2" xfId="0" quotePrefix="1" applyFont="1" applyFill="1" applyBorder="1" applyAlignment="1">
      <alignment horizontal="center" vertical="center"/>
    </xf>
    <xf numFmtId="1" fontId="5" fillId="8" borderId="3" xfId="0" quotePrefix="1" applyNumberFormat="1" applyFont="1" applyFill="1" applyBorder="1" applyAlignment="1">
      <alignment horizontal="center" vertical="center"/>
    </xf>
    <xf numFmtId="1" fontId="5" fillId="8" borderId="0" xfId="0" quotePrefix="1" applyNumberFormat="1" applyFont="1" applyFill="1" applyBorder="1" applyAlignment="1">
      <alignment horizontal="center" vertical="center"/>
    </xf>
    <xf numFmtId="1" fontId="5" fillId="8" borderId="4" xfId="0" quotePrefix="1" applyNumberFormat="1" applyFont="1" applyFill="1" applyBorder="1" applyAlignment="1">
      <alignment horizontal="center" vertical="center"/>
    </xf>
    <xf numFmtId="0" fontId="4" fillId="0" borderId="11" xfId="0" applyFont="1" applyBorder="1" applyAlignment="1">
      <alignment vertical="center"/>
    </xf>
    <xf numFmtId="0" fontId="4" fillId="0" borderId="10" xfId="0" applyFont="1" applyBorder="1" applyAlignment="1">
      <alignment vertical="center"/>
    </xf>
    <xf numFmtId="0" fontId="5" fillId="0" borderId="20" xfId="0" applyFont="1" applyBorder="1" applyAlignment="1">
      <alignment vertical="center"/>
    </xf>
    <xf numFmtId="0" fontId="5" fillId="0" borderId="23" xfId="0" applyFont="1" applyBorder="1" applyAlignment="1">
      <alignment vertical="center"/>
    </xf>
    <xf numFmtId="0" fontId="4" fillId="3" borderId="9" xfId="0" applyFont="1" applyFill="1" applyBorder="1" applyAlignment="1">
      <alignment vertical="center"/>
    </xf>
    <xf numFmtId="0" fontId="4" fillId="3" borderId="10" xfId="0" applyFont="1" applyFill="1" applyBorder="1" applyAlignment="1">
      <alignment vertical="center"/>
    </xf>
    <xf numFmtId="0" fontId="4" fillId="3" borderId="11" xfId="0" applyFont="1" applyFill="1" applyBorder="1" applyAlignment="1">
      <alignment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wrapText="1"/>
    </xf>
    <xf numFmtId="0" fontId="15" fillId="0" borderId="12" xfId="0" applyFont="1" applyBorder="1" applyAlignment="1">
      <alignment vertical="center" wrapText="1"/>
    </xf>
    <xf numFmtId="0" fontId="13" fillId="0" borderId="10" xfId="0" applyFont="1" applyBorder="1" applyAlignment="1">
      <alignment horizontal="center"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vertical="center"/>
    </xf>
    <xf numFmtId="0" fontId="4" fillId="0" borderId="4"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1" fillId="0" borderId="0" xfId="0" quotePrefix="1" applyFont="1" applyAlignment="1">
      <alignment horizontal="center" vertical="center"/>
    </xf>
    <xf numFmtId="0" fontId="4" fillId="0" borderId="9"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171450</xdr:colOff>
      <xdr:row>5</xdr:row>
      <xdr:rowOff>76200</xdr:rowOff>
    </xdr:from>
    <xdr:to>
      <xdr:col>6</xdr:col>
      <xdr:colOff>1771650</xdr:colOff>
      <xdr:row>15</xdr:row>
      <xdr:rowOff>57150</xdr:rowOff>
    </xdr:to>
    <xdr:sp macro="" textlink="">
      <xdr:nvSpPr>
        <xdr:cNvPr id="3" name="ZoneTexte 2">
          <a:extLst>
            <a:ext uri="{FF2B5EF4-FFF2-40B4-BE49-F238E27FC236}">
              <a16:creationId xmlns:a16="http://schemas.microsoft.com/office/drawing/2014/main" id="{6CE9AB94-2895-445B-8C06-B91C737F37A5}"/>
            </a:ext>
          </a:extLst>
        </xdr:cNvPr>
        <xdr:cNvSpPr txBox="1"/>
      </xdr:nvSpPr>
      <xdr:spPr>
        <a:xfrm>
          <a:off x="4219575" y="1143000"/>
          <a:ext cx="3600450" cy="2457450"/>
        </a:xfrm>
        <a:prstGeom prst="rect">
          <a:avLst/>
        </a:prstGeom>
        <a:solidFill>
          <a:schemeClr val="accent3">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t>Renseignez les cases en jaune : </a:t>
          </a:r>
        </a:p>
        <a:p>
          <a:pPr algn="ctr"/>
          <a:endParaRPr lang="fr-FR" b="1"/>
        </a:p>
        <a:p>
          <a:r>
            <a:rPr lang="fr-FR"/>
            <a:t>-    Vitesse de la race de votre PJ en " (cf. tableau RACE PJ), </a:t>
          </a:r>
        </a:p>
        <a:p>
          <a:r>
            <a:rPr lang="fr-FR"/>
            <a:t>-    Vitesse max liée à votre armure en " (cf. tableau ARMURE), </a:t>
          </a:r>
        </a:p>
        <a:p>
          <a:r>
            <a:rPr lang="fr-FR"/>
            <a:t>-    Poids de votre équipement en po (cf. votre feuille de personnage), </a:t>
          </a:r>
        </a:p>
        <a:p>
          <a:r>
            <a:rPr lang="fr-FR"/>
            <a:t>-    et votre Bonus de force en po si vous en avez (cf. votre feuille de personnage).</a:t>
          </a:r>
        </a:p>
        <a:p>
          <a:endParaRPr lang="fr-FR"/>
        </a:p>
        <a:p>
          <a:pPr algn="ctr"/>
          <a:r>
            <a:rPr lang="fr-FR" sz="1200"/>
            <a:t>Votre valeur de </a:t>
          </a:r>
          <a:r>
            <a:rPr lang="fr-FR" sz="1200" b="1"/>
            <a:t>déplacement</a:t>
          </a:r>
          <a:r>
            <a:rPr lang="fr-FR" sz="1200"/>
            <a:t> apparait</a:t>
          </a:r>
          <a:r>
            <a:rPr lang="fr-FR" sz="1200" b="0"/>
            <a:t> en </a:t>
          </a:r>
          <a:r>
            <a:rPr lang="fr-FR" sz="1200" b="1"/>
            <a:t>L20 </a:t>
          </a:r>
          <a:r>
            <a:rPr lang="fr-FR" sz="1200"/>
            <a:t>en ".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E508F-8ECC-4706-8902-2D1B208DB25C}">
  <sheetPr>
    <pageSetUpPr fitToPage="1"/>
  </sheetPr>
  <dimension ref="B2:G42"/>
  <sheetViews>
    <sheetView showGridLines="0" tabSelected="1" workbookViewId="0">
      <pane xSplit="1" ySplit="4" topLeftCell="B5" activePane="bottomRight" state="frozen"/>
      <selection pane="topRight" activeCell="B1" sqref="B1"/>
      <selection pane="bottomLeft" activeCell="A5" sqref="A5"/>
      <selection pane="bottomRight" activeCell="F20" sqref="F20"/>
    </sheetView>
  </sheetViews>
  <sheetFormatPr baseColWidth="10" defaultRowHeight="15" x14ac:dyDescent="0.25"/>
  <cols>
    <col min="1" max="1" width="3.7109375" style="3" customWidth="1"/>
    <col min="2" max="2" width="35.5703125" style="3" customWidth="1"/>
    <col min="3" max="4" width="10.7109375" style="3" customWidth="1"/>
    <col min="5" max="5" width="11.42578125" style="3" customWidth="1"/>
    <col min="6" max="6" width="18.5703125" style="3" customWidth="1"/>
    <col min="7" max="7" width="28" style="4" customWidth="1"/>
    <col min="8" max="16384" width="11.42578125" style="3"/>
  </cols>
  <sheetData>
    <row r="2" spans="2:4" ht="20.100000000000001" customHeight="1" x14ac:dyDescent="0.25">
      <c r="B2" s="109" t="s">
        <v>82</v>
      </c>
      <c r="C2" s="110"/>
      <c r="D2" s="111"/>
    </row>
    <row r="3" spans="2:4" x14ac:dyDescent="0.25">
      <c r="B3" s="122" t="s">
        <v>79</v>
      </c>
      <c r="C3" s="120" t="s">
        <v>5</v>
      </c>
      <c r="D3" s="121"/>
    </row>
    <row r="4" spans="2:4" x14ac:dyDescent="0.25">
      <c r="B4" s="123"/>
      <c r="C4" s="25" t="s">
        <v>8</v>
      </c>
      <c r="D4" s="24" t="s">
        <v>7</v>
      </c>
    </row>
    <row r="5" spans="2:4" ht="20.100000000000001" customHeight="1" x14ac:dyDescent="0.25">
      <c r="B5" s="14" t="s">
        <v>71</v>
      </c>
      <c r="C5" s="96">
        <f>D5*3</f>
        <v>36</v>
      </c>
      <c r="D5" s="93">
        <v>12</v>
      </c>
    </row>
    <row r="6" spans="2:4" ht="20.100000000000001" customHeight="1" x14ac:dyDescent="0.25">
      <c r="B6" s="14" t="s">
        <v>72</v>
      </c>
      <c r="C6" s="96">
        <f t="shared" ref="C6:C12" si="0">D6*3</f>
        <v>18</v>
      </c>
      <c r="D6" s="93">
        <v>6</v>
      </c>
    </row>
    <row r="7" spans="2:4" ht="20.100000000000001" customHeight="1" x14ac:dyDescent="0.25">
      <c r="B7" s="14" t="s">
        <v>73</v>
      </c>
      <c r="C7" s="96">
        <f t="shared" si="0"/>
        <v>36</v>
      </c>
      <c r="D7" s="93">
        <v>12</v>
      </c>
    </row>
    <row r="8" spans="2:4" ht="20.100000000000001" customHeight="1" x14ac:dyDescent="0.25">
      <c r="B8" s="14" t="s">
        <v>74</v>
      </c>
      <c r="C8" s="96">
        <f t="shared" si="0"/>
        <v>45</v>
      </c>
      <c r="D8" s="93">
        <v>15</v>
      </c>
    </row>
    <row r="9" spans="2:4" ht="20.100000000000001" customHeight="1" x14ac:dyDescent="0.25">
      <c r="B9" s="14" t="s">
        <v>75</v>
      </c>
      <c r="C9" s="96">
        <f t="shared" si="0"/>
        <v>18</v>
      </c>
      <c r="D9" s="93">
        <v>6</v>
      </c>
    </row>
    <row r="10" spans="2:4" ht="20.100000000000001" customHeight="1" x14ac:dyDescent="0.25">
      <c r="B10" s="14" t="s">
        <v>76</v>
      </c>
      <c r="C10" s="96">
        <f t="shared" si="0"/>
        <v>36</v>
      </c>
      <c r="D10" s="93">
        <v>12</v>
      </c>
    </row>
    <row r="11" spans="2:4" ht="20.100000000000001" customHeight="1" x14ac:dyDescent="0.25">
      <c r="B11" s="14" t="s">
        <v>77</v>
      </c>
      <c r="C11" s="96">
        <f t="shared" si="0"/>
        <v>27</v>
      </c>
      <c r="D11" s="93">
        <v>9</v>
      </c>
    </row>
    <row r="12" spans="2:4" ht="20.100000000000001" customHeight="1" x14ac:dyDescent="0.25">
      <c r="B12" s="15" t="s">
        <v>78</v>
      </c>
      <c r="C12" s="97">
        <f t="shared" si="0"/>
        <v>27</v>
      </c>
      <c r="D12" s="94">
        <v>9</v>
      </c>
    </row>
    <row r="13" spans="2:4" ht="20.100000000000001" customHeight="1" x14ac:dyDescent="0.25"/>
    <row r="14" spans="2:4" ht="20.100000000000001" customHeight="1" x14ac:dyDescent="0.25">
      <c r="B14" s="117" t="s">
        <v>195</v>
      </c>
      <c r="C14" s="118"/>
      <c r="D14" s="119"/>
    </row>
    <row r="15" spans="2:4" ht="20.100000000000001" customHeight="1" x14ac:dyDescent="0.25">
      <c r="B15" s="19" t="s">
        <v>58</v>
      </c>
      <c r="C15" s="98">
        <v>12</v>
      </c>
      <c r="D15" s="74" t="s">
        <v>7</v>
      </c>
    </row>
    <row r="16" spans="2:4" ht="20.100000000000001" customHeight="1" x14ac:dyDescent="0.25">
      <c r="B16" s="19" t="s">
        <v>59</v>
      </c>
      <c r="C16" s="98">
        <v>9</v>
      </c>
      <c r="D16" s="74" t="s">
        <v>7</v>
      </c>
    </row>
    <row r="17" spans="2:7" ht="20.100000000000001" customHeight="1" x14ac:dyDescent="0.25">
      <c r="B17" s="19" t="s">
        <v>4</v>
      </c>
      <c r="C17" s="98">
        <v>1500</v>
      </c>
      <c r="D17" s="74" t="s">
        <v>46</v>
      </c>
      <c r="E17" s="4" t="s">
        <v>83</v>
      </c>
      <c r="F17" s="26" t="s">
        <v>84</v>
      </c>
    </row>
    <row r="18" spans="2:7" ht="20.100000000000001" customHeight="1" x14ac:dyDescent="0.25">
      <c r="B18" s="19" t="s">
        <v>60</v>
      </c>
      <c r="C18" s="98">
        <v>500</v>
      </c>
      <c r="D18" s="74" t="s">
        <v>46</v>
      </c>
      <c r="E18" s="4" t="s">
        <v>87</v>
      </c>
      <c r="F18" s="27" t="s">
        <v>88</v>
      </c>
    </row>
    <row r="19" spans="2:7" ht="20.100000000000001" customHeight="1" x14ac:dyDescent="0.25">
      <c r="B19" s="30" t="s">
        <v>61</v>
      </c>
      <c r="C19" s="99">
        <f>C17-C18</f>
        <v>1000</v>
      </c>
      <c r="D19" s="100" t="s">
        <v>46</v>
      </c>
    </row>
    <row r="20" spans="2:7" ht="20.100000000000001" customHeight="1" x14ac:dyDescent="0.25">
      <c r="B20" s="31" t="s">
        <v>62</v>
      </c>
      <c r="C20" s="101">
        <f>IF(C19&lt;=E25,MIN(C15,C16),IF(C19&lt;=E26,D34,IF(C19&lt;=E27,D35,IF(C19&gt;E28,D36,0))))</f>
        <v>6</v>
      </c>
      <c r="D20" s="102" t="s">
        <v>7</v>
      </c>
    </row>
    <row r="21" spans="2:7" ht="20.100000000000001" customHeight="1" x14ac:dyDescent="0.25"/>
    <row r="22" spans="2:7" ht="20.100000000000001" customHeight="1" x14ac:dyDescent="0.25">
      <c r="B22" s="112" t="s">
        <v>68</v>
      </c>
      <c r="C22" s="114" t="s">
        <v>4</v>
      </c>
      <c r="D22" s="115"/>
      <c r="E22" s="115"/>
      <c r="F22" s="116"/>
      <c r="G22" s="2" t="s">
        <v>43</v>
      </c>
    </row>
    <row r="23" spans="2:7" ht="20.100000000000001" customHeight="1" x14ac:dyDescent="0.25">
      <c r="B23" s="113"/>
      <c r="C23" s="17" t="s">
        <v>69</v>
      </c>
      <c r="D23" s="22" t="s">
        <v>6</v>
      </c>
      <c r="E23" s="22" t="s">
        <v>46</v>
      </c>
      <c r="F23" s="18" t="s">
        <v>70</v>
      </c>
      <c r="G23" s="107"/>
    </row>
    <row r="24" spans="2:7" ht="20.100000000000001" customHeight="1" x14ac:dyDescent="0.25">
      <c r="B24" s="14" t="s">
        <v>49</v>
      </c>
      <c r="C24" s="103" t="s">
        <v>45</v>
      </c>
      <c r="D24" s="96">
        <v>18</v>
      </c>
      <c r="E24" s="99">
        <f>D24*20</f>
        <v>360</v>
      </c>
      <c r="F24" s="20" t="s">
        <v>44</v>
      </c>
      <c r="G24" s="149" t="s">
        <v>86</v>
      </c>
    </row>
    <row r="25" spans="2:7" ht="20.100000000000001" customHeight="1" x14ac:dyDescent="0.25">
      <c r="B25" s="14" t="s">
        <v>49</v>
      </c>
      <c r="C25" s="103" t="s">
        <v>45</v>
      </c>
      <c r="D25" s="96">
        <v>18</v>
      </c>
      <c r="E25" s="99">
        <f>D25*20</f>
        <v>360</v>
      </c>
      <c r="F25" s="20" t="s">
        <v>44</v>
      </c>
      <c r="G25" s="11" t="s">
        <v>47</v>
      </c>
    </row>
    <row r="26" spans="2:7" ht="20.100000000000001" customHeight="1" x14ac:dyDescent="0.25">
      <c r="B26" s="14" t="s">
        <v>57</v>
      </c>
      <c r="C26" s="103" t="s">
        <v>45</v>
      </c>
      <c r="D26" s="96">
        <v>35</v>
      </c>
      <c r="E26" s="99">
        <f>D26*20</f>
        <v>700</v>
      </c>
      <c r="F26" s="20" t="s">
        <v>50</v>
      </c>
      <c r="G26" s="150" t="s">
        <v>48</v>
      </c>
    </row>
    <row r="27" spans="2:7" ht="20.100000000000001" customHeight="1" x14ac:dyDescent="0.25">
      <c r="B27" s="14" t="s">
        <v>52</v>
      </c>
      <c r="C27" s="103" t="s">
        <v>45</v>
      </c>
      <c r="D27" s="96">
        <v>50</v>
      </c>
      <c r="E27" s="99">
        <f t="shared" ref="E27:E28" si="1">D27*20</f>
        <v>1000</v>
      </c>
      <c r="F27" s="20" t="s">
        <v>51</v>
      </c>
      <c r="G27" s="11" t="s">
        <v>0</v>
      </c>
    </row>
    <row r="28" spans="2:7" ht="20.100000000000001" customHeight="1" x14ac:dyDescent="0.25">
      <c r="B28" s="15" t="s">
        <v>53</v>
      </c>
      <c r="C28" s="104" t="s">
        <v>63</v>
      </c>
      <c r="D28" s="97">
        <v>50</v>
      </c>
      <c r="E28" s="101">
        <f t="shared" si="1"/>
        <v>1000</v>
      </c>
      <c r="F28" s="21" t="s">
        <v>54</v>
      </c>
      <c r="G28" s="16" t="s">
        <v>1</v>
      </c>
    </row>
    <row r="29" spans="2:7" ht="20.100000000000001" customHeight="1" x14ac:dyDescent="0.25"/>
    <row r="30" spans="2:7" ht="20.100000000000001" customHeight="1" x14ac:dyDescent="0.25">
      <c r="B30" s="112" t="s">
        <v>68</v>
      </c>
      <c r="C30" s="114" t="s">
        <v>42</v>
      </c>
      <c r="D30" s="115"/>
      <c r="E30" s="115"/>
      <c r="F30" s="115"/>
      <c r="G30" s="116"/>
    </row>
    <row r="31" spans="2:7" ht="20.100000000000001" customHeight="1" x14ac:dyDescent="0.25">
      <c r="B31" s="113"/>
      <c r="C31" s="6" t="s">
        <v>8</v>
      </c>
      <c r="D31" s="22" t="s">
        <v>7</v>
      </c>
      <c r="E31" s="131" t="s">
        <v>70</v>
      </c>
      <c r="F31" s="131"/>
      <c r="G31" s="132"/>
    </row>
    <row r="32" spans="2:7" ht="20.100000000000001" customHeight="1" x14ac:dyDescent="0.25">
      <c r="B32" s="14" t="s">
        <v>49</v>
      </c>
      <c r="C32" s="73">
        <v>45</v>
      </c>
      <c r="D32" s="99">
        <f>C32/3</f>
        <v>15</v>
      </c>
      <c r="E32" s="124" t="s">
        <v>85</v>
      </c>
      <c r="F32" s="124"/>
      <c r="G32" s="125"/>
    </row>
    <row r="33" spans="2:7" ht="20.100000000000001" customHeight="1" x14ac:dyDescent="0.25">
      <c r="B33" s="14" t="s">
        <v>49</v>
      </c>
      <c r="C33" s="73">
        <v>36</v>
      </c>
      <c r="D33" s="99">
        <f>C33/3</f>
        <v>12</v>
      </c>
      <c r="E33" s="126" t="s">
        <v>64</v>
      </c>
      <c r="F33" s="126"/>
      <c r="G33" s="127"/>
    </row>
    <row r="34" spans="2:7" ht="20.100000000000001" customHeight="1" x14ac:dyDescent="0.25">
      <c r="B34" s="14" t="s">
        <v>57</v>
      </c>
      <c r="C34" s="73">
        <v>27</v>
      </c>
      <c r="D34" s="99">
        <f t="shared" ref="D34:D35" si="2">C34/3</f>
        <v>9</v>
      </c>
      <c r="E34" s="128" t="s">
        <v>65</v>
      </c>
      <c r="F34" s="128"/>
      <c r="G34" s="128"/>
    </row>
    <row r="35" spans="2:7" ht="20.100000000000001" customHeight="1" x14ac:dyDescent="0.25">
      <c r="B35" s="14" t="s">
        <v>52</v>
      </c>
      <c r="C35" s="73">
        <v>18</v>
      </c>
      <c r="D35" s="99">
        <f t="shared" si="2"/>
        <v>6</v>
      </c>
      <c r="E35" s="128" t="s">
        <v>66</v>
      </c>
      <c r="F35" s="128"/>
      <c r="G35" s="128"/>
    </row>
    <row r="36" spans="2:7" ht="20.100000000000001" customHeight="1" x14ac:dyDescent="0.25">
      <c r="B36" s="15" t="s">
        <v>53</v>
      </c>
      <c r="C36" s="75" t="s">
        <v>56</v>
      </c>
      <c r="D36" s="101" t="s">
        <v>55</v>
      </c>
      <c r="E36" s="129" t="s">
        <v>67</v>
      </c>
      <c r="F36" s="129"/>
      <c r="G36" s="130"/>
    </row>
    <row r="37" spans="2:7" ht="39.950000000000003" customHeight="1" x14ac:dyDescent="0.25"/>
    <row r="38" spans="2:7" ht="22.5" customHeight="1" x14ac:dyDescent="0.25"/>
    <row r="39" spans="2:7" ht="33" customHeight="1" x14ac:dyDescent="0.25"/>
    <row r="41" spans="2:7" ht="82.5" customHeight="1" x14ac:dyDescent="0.25"/>
    <row r="42" spans="2:7" ht="73.5" customHeight="1" x14ac:dyDescent="0.25"/>
  </sheetData>
  <mergeCells count="14">
    <mergeCell ref="B30:B31"/>
    <mergeCell ref="C30:G30"/>
    <mergeCell ref="E31:G31"/>
    <mergeCell ref="E32:G32"/>
    <mergeCell ref="E33:G33"/>
    <mergeCell ref="E34:G34"/>
    <mergeCell ref="E35:G35"/>
    <mergeCell ref="E36:G36"/>
    <mergeCell ref="B2:D2"/>
    <mergeCell ref="B22:B23"/>
    <mergeCell ref="C22:F22"/>
    <mergeCell ref="B14:D14"/>
    <mergeCell ref="C3:D3"/>
    <mergeCell ref="B3:B4"/>
  </mergeCells>
  <printOptions horizontalCentered="1"/>
  <pageMargins left="0.15748031496062992" right="0.11811023622047245" top="0.39370078740157483" bottom="0.23622047244094491" header="0.15748031496062992" footer="3.937007874015748E-2"/>
  <pageSetup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85200-347D-4DC8-87F5-F0C54732F25D}">
  <sheetPr>
    <pageSetUpPr fitToPage="1"/>
  </sheetPr>
  <dimension ref="B2:Q31"/>
  <sheetViews>
    <sheetView showGridLines="0" workbookViewId="0">
      <pane xSplit="2" ySplit="4" topLeftCell="C5" activePane="bottomRight" state="frozen"/>
      <selection pane="topRight" activeCell="C1" sqref="C1"/>
      <selection pane="bottomLeft" activeCell="A5" sqref="A5"/>
      <selection pane="bottomRight" activeCell="L11" sqref="L11"/>
    </sheetView>
  </sheetViews>
  <sheetFormatPr baseColWidth="10" defaultRowHeight="15" x14ac:dyDescent="0.25"/>
  <cols>
    <col min="1" max="1" width="4.140625" style="3" customWidth="1"/>
    <col min="2" max="2" width="28.28515625" style="3" customWidth="1"/>
    <col min="3" max="17" width="10.7109375" style="3" customWidth="1"/>
    <col min="18" max="19" width="8.7109375" style="3" customWidth="1"/>
    <col min="20" max="16384" width="11.42578125" style="3"/>
  </cols>
  <sheetData>
    <row r="2" spans="2:17" ht="20.100000000000001" customHeight="1" x14ac:dyDescent="0.25">
      <c r="B2" s="199" t="s">
        <v>490</v>
      </c>
      <c r="C2" s="151" t="s">
        <v>473</v>
      </c>
      <c r="D2" s="153"/>
      <c r="E2" s="151" t="s">
        <v>492</v>
      </c>
      <c r="F2" s="152"/>
      <c r="G2" s="152"/>
      <c r="H2" s="152"/>
      <c r="I2" s="152"/>
      <c r="J2" s="152"/>
      <c r="K2" s="152"/>
      <c r="L2" s="153"/>
      <c r="M2" s="202" t="s">
        <v>494</v>
      </c>
      <c r="N2" s="202" t="s">
        <v>493</v>
      </c>
    </row>
    <row r="3" spans="2:17" ht="20.100000000000001" customHeight="1" x14ac:dyDescent="0.25">
      <c r="B3" s="200"/>
      <c r="C3" s="155"/>
      <c r="D3" s="198"/>
      <c r="E3" s="154" t="s">
        <v>459</v>
      </c>
      <c r="F3" s="195" t="s">
        <v>479</v>
      </c>
      <c r="G3" s="196" t="s">
        <v>460</v>
      </c>
      <c r="H3" s="195" t="s">
        <v>480</v>
      </c>
      <c r="I3" s="196" t="s">
        <v>461</v>
      </c>
      <c r="J3" s="197" t="s">
        <v>481</v>
      </c>
      <c r="K3" s="196" t="s">
        <v>426</v>
      </c>
      <c r="L3" s="197" t="s">
        <v>482</v>
      </c>
      <c r="M3" s="203"/>
      <c r="N3" s="203"/>
    </row>
    <row r="4" spans="2:17" ht="20.100000000000001" customHeight="1" x14ac:dyDescent="0.25">
      <c r="B4" s="207" t="s">
        <v>457</v>
      </c>
      <c r="C4" s="23" t="s">
        <v>8</v>
      </c>
      <c r="D4" s="24" t="s">
        <v>7</v>
      </c>
      <c r="E4" s="23" t="s">
        <v>8</v>
      </c>
      <c r="F4" s="24" t="s">
        <v>7</v>
      </c>
      <c r="G4" s="23" t="s">
        <v>8</v>
      </c>
      <c r="H4" s="24" t="s">
        <v>7</v>
      </c>
      <c r="I4" s="23" t="s">
        <v>8</v>
      </c>
      <c r="J4" s="24" t="s">
        <v>7</v>
      </c>
      <c r="K4" s="23" t="s">
        <v>8</v>
      </c>
      <c r="L4" s="24" t="s">
        <v>7</v>
      </c>
      <c r="M4" s="204"/>
      <c r="N4" s="204"/>
    </row>
    <row r="5" spans="2:17" ht="20.100000000000001" customHeight="1" x14ac:dyDescent="0.25">
      <c r="B5" s="106" t="s">
        <v>470</v>
      </c>
      <c r="C5" s="193">
        <v>36</v>
      </c>
      <c r="D5" s="194">
        <f>C5/3</f>
        <v>12</v>
      </c>
      <c r="E5" s="169" t="s">
        <v>464</v>
      </c>
      <c r="F5" s="171" t="s">
        <v>464</v>
      </c>
      <c r="G5" s="169" t="s">
        <v>464</v>
      </c>
      <c r="H5" s="171" t="s">
        <v>464</v>
      </c>
      <c r="I5" s="169" t="s">
        <v>464</v>
      </c>
      <c r="J5" s="171" t="s">
        <v>464</v>
      </c>
      <c r="K5" s="169" t="s">
        <v>464</v>
      </c>
      <c r="L5" s="171" t="s">
        <v>464</v>
      </c>
      <c r="M5" s="205">
        <v>2000</v>
      </c>
      <c r="N5" s="205">
        <v>3000</v>
      </c>
    </row>
    <row r="6" spans="2:17" ht="20.100000000000001" customHeight="1" x14ac:dyDescent="0.25">
      <c r="B6" s="106" t="s">
        <v>465</v>
      </c>
      <c r="C6" s="193">
        <v>36</v>
      </c>
      <c r="D6" s="194">
        <f>C6/3</f>
        <v>12</v>
      </c>
      <c r="E6" s="169" t="s">
        <v>464</v>
      </c>
      <c r="F6" s="171" t="s">
        <v>464</v>
      </c>
      <c r="G6" s="169" t="s">
        <v>464</v>
      </c>
      <c r="H6" s="171" t="s">
        <v>464</v>
      </c>
      <c r="I6" s="169" t="s">
        <v>464</v>
      </c>
      <c r="J6" s="171" t="s">
        <v>464</v>
      </c>
      <c r="K6" s="169" t="s">
        <v>464</v>
      </c>
      <c r="L6" s="171" t="s">
        <v>464</v>
      </c>
      <c r="M6" s="205">
        <v>4000</v>
      </c>
      <c r="N6" s="205">
        <v>8000</v>
      </c>
    </row>
    <row r="7" spans="2:17" ht="20.100000000000001" customHeight="1" x14ac:dyDescent="0.25">
      <c r="B7" s="106" t="s">
        <v>471</v>
      </c>
      <c r="C7" s="73">
        <v>72</v>
      </c>
      <c r="D7" s="93">
        <f>C7/3</f>
        <v>24</v>
      </c>
      <c r="E7" s="169" t="s">
        <v>464</v>
      </c>
      <c r="F7" s="171" t="s">
        <v>464</v>
      </c>
      <c r="G7" s="169" t="s">
        <v>464</v>
      </c>
      <c r="H7" s="171" t="s">
        <v>464</v>
      </c>
      <c r="I7" s="169" t="s">
        <v>464</v>
      </c>
      <c r="J7" s="171" t="s">
        <v>464</v>
      </c>
      <c r="K7" s="169" t="s">
        <v>464</v>
      </c>
      <c r="L7" s="171" t="s">
        <v>464</v>
      </c>
      <c r="M7" s="205">
        <v>3000</v>
      </c>
      <c r="N7" s="205">
        <v>6000</v>
      </c>
    </row>
    <row r="8" spans="2:17" ht="20.100000000000001" customHeight="1" x14ac:dyDescent="0.25">
      <c r="B8" s="106" t="s">
        <v>458</v>
      </c>
      <c r="C8" s="73">
        <v>72</v>
      </c>
      <c r="D8" s="93">
        <f>C8/3</f>
        <v>24</v>
      </c>
      <c r="E8" s="73">
        <v>63</v>
      </c>
      <c r="F8" s="93">
        <f>E8/3</f>
        <v>21</v>
      </c>
      <c r="G8" s="73">
        <v>45</v>
      </c>
      <c r="H8" s="93">
        <f>G8/3</f>
        <v>15</v>
      </c>
      <c r="I8" s="169" t="s">
        <v>464</v>
      </c>
      <c r="J8" s="171" t="s">
        <v>464</v>
      </c>
      <c r="K8" s="169" t="s">
        <v>464</v>
      </c>
      <c r="L8" s="171" t="s">
        <v>464</v>
      </c>
      <c r="M8" s="205">
        <v>3000</v>
      </c>
      <c r="N8" s="205">
        <v>5000</v>
      </c>
    </row>
    <row r="9" spans="2:17" ht="20.100000000000001" customHeight="1" x14ac:dyDescent="0.25">
      <c r="B9" s="106" t="s">
        <v>462</v>
      </c>
      <c r="C9" s="73">
        <v>54</v>
      </c>
      <c r="D9" s="93">
        <f>C9/3</f>
        <v>18</v>
      </c>
      <c r="E9" s="73">
        <v>51</v>
      </c>
      <c r="F9" s="93">
        <f t="shared" ref="F9:F10" si="0">E9/3</f>
        <v>17</v>
      </c>
      <c r="G9" s="73">
        <v>45</v>
      </c>
      <c r="H9" s="93">
        <f t="shared" ref="H9:L10" si="1">G9/3</f>
        <v>15</v>
      </c>
      <c r="I9" s="73">
        <v>36</v>
      </c>
      <c r="J9" s="93">
        <f t="shared" si="1"/>
        <v>12</v>
      </c>
      <c r="K9" s="169" t="s">
        <v>464</v>
      </c>
      <c r="L9" s="171" t="s">
        <v>464</v>
      </c>
      <c r="M9" s="205">
        <v>4000</v>
      </c>
      <c r="N9" s="205">
        <v>6500</v>
      </c>
    </row>
    <row r="10" spans="2:17" ht="20.100000000000001" customHeight="1" x14ac:dyDescent="0.25">
      <c r="B10" s="107" t="s">
        <v>463</v>
      </c>
      <c r="C10" s="75">
        <v>45</v>
      </c>
      <c r="D10" s="94">
        <f t="shared" ref="D10" si="2">C10/3</f>
        <v>15</v>
      </c>
      <c r="E10" s="75">
        <v>45</v>
      </c>
      <c r="F10" s="94">
        <f t="shared" si="0"/>
        <v>15</v>
      </c>
      <c r="G10" s="75">
        <v>42</v>
      </c>
      <c r="H10" s="94">
        <f t="shared" si="1"/>
        <v>14</v>
      </c>
      <c r="I10" s="75">
        <v>39</v>
      </c>
      <c r="J10" s="94">
        <f t="shared" si="1"/>
        <v>13</v>
      </c>
      <c r="K10" s="75">
        <v>36</v>
      </c>
      <c r="L10" s="94">
        <f t="shared" si="1"/>
        <v>12</v>
      </c>
      <c r="M10" s="206">
        <v>5000</v>
      </c>
      <c r="N10" s="206">
        <v>7500</v>
      </c>
    </row>
    <row r="11" spans="2:17" ht="15.75" x14ac:dyDescent="0.25">
      <c r="C11" s="3" t="s">
        <v>491</v>
      </c>
      <c r="D11" s="96"/>
      <c r="E11" s="96"/>
      <c r="F11" s="96"/>
      <c r="G11" s="96"/>
      <c r="H11" s="96"/>
      <c r="I11" s="96"/>
      <c r="J11" s="96"/>
      <c r="K11" s="96"/>
      <c r="L11" s="96"/>
      <c r="O11" s="96"/>
      <c r="P11" s="96"/>
      <c r="Q11" s="96"/>
    </row>
    <row r="12" spans="2:17" x14ac:dyDescent="0.25">
      <c r="C12" s="201" t="s">
        <v>467</v>
      </c>
      <c r="D12" s="3" t="s">
        <v>468</v>
      </c>
      <c r="G12" s="1"/>
    </row>
    <row r="13" spans="2:17" x14ac:dyDescent="0.25">
      <c r="C13" s="201" t="s">
        <v>466</v>
      </c>
      <c r="D13" s="3" t="s">
        <v>469</v>
      </c>
      <c r="G13" s="1"/>
    </row>
    <row r="15" spans="2:17" ht="26.25" customHeight="1" x14ac:dyDescent="0.25">
      <c r="B15" s="168" t="s">
        <v>472</v>
      </c>
      <c r="C15" s="151" t="s">
        <v>473</v>
      </c>
      <c r="D15" s="152"/>
      <c r="E15" s="153"/>
      <c r="F15" s="151" t="s">
        <v>483</v>
      </c>
      <c r="G15" s="152"/>
      <c r="H15" s="153"/>
      <c r="I15" s="151" t="s">
        <v>484</v>
      </c>
      <c r="J15" s="152"/>
      <c r="K15" s="153"/>
      <c r="L15" s="151" t="s">
        <v>485</v>
      </c>
      <c r="M15" s="152"/>
      <c r="N15" s="153"/>
      <c r="O15" s="152" t="s">
        <v>486</v>
      </c>
      <c r="P15" s="152"/>
      <c r="Q15" s="153"/>
    </row>
    <row r="16" spans="2:17" ht="33.75" customHeight="1" x14ac:dyDescent="0.25">
      <c r="B16" s="167" t="s">
        <v>474</v>
      </c>
      <c r="C16" s="156" t="s">
        <v>476</v>
      </c>
      <c r="D16" s="108" t="s">
        <v>477</v>
      </c>
      <c r="E16" s="157" t="s">
        <v>478</v>
      </c>
      <c r="F16" s="156" t="s">
        <v>476</v>
      </c>
      <c r="G16" s="108" t="s">
        <v>477</v>
      </c>
      <c r="H16" s="157" t="s">
        <v>478</v>
      </c>
      <c r="I16" s="156" t="s">
        <v>476</v>
      </c>
      <c r="J16" s="108" t="s">
        <v>477</v>
      </c>
      <c r="K16" s="157" t="s">
        <v>478</v>
      </c>
      <c r="L16" s="156" t="s">
        <v>476</v>
      </c>
      <c r="M16" s="108" t="s">
        <v>477</v>
      </c>
      <c r="N16" s="157" t="s">
        <v>478</v>
      </c>
      <c r="O16" s="108" t="s">
        <v>476</v>
      </c>
      <c r="P16" s="108" t="s">
        <v>477</v>
      </c>
      <c r="Q16" s="157" t="s">
        <v>478</v>
      </c>
    </row>
    <row r="17" spans="2:17" ht="20.100000000000001" customHeight="1" x14ac:dyDescent="0.25">
      <c r="B17" s="178" t="s">
        <v>470</v>
      </c>
      <c r="C17" s="73">
        <v>48</v>
      </c>
      <c r="D17" s="158">
        <v>24</v>
      </c>
      <c r="E17" s="93">
        <v>8</v>
      </c>
      <c r="F17" s="169" t="s">
        <v>464</v>
      </c>
      <c r="G17" s="170" t="s">
        <v>464</v>
      </c>
      <c r="H17" s="171" t="s">
        <v>464</v>
      </c>
      <c r="I17" s="169" t="s">
        <v>464</v>
      </c>
      <c r="J17" s="170" t="s">
        <v>464</v>
      </c>
      <c r="K17" s="171" t="s">
        <v>464</v>
      </c>
      <c r="L17" s="172" t="s">
        <v>464</v>
      </c>
      <c r="M17" s="173" t="s">
        <v>464</v>
      </c>
      <c r="N17" s="174" t="s">
        <v>464</v>
      </c>
      <c r="O17" s="173" t="s">
        <v>464</v>
      </c>
      <c r="P17" s="173" t="s">
        <v>464</v>
      </c>
      <c r="Q17" s="174" t="s">
        <v>464</v>
      </c>
    </row>
    <row r="18" spans="2:17" ht="20.100000000000001" customHeight="1" x14ac:dyDescent="0.25">
      <c r="B18" s="178" t="s">
        <v>465</v>
      </c>
      <c r="C18" s="73">
        <v>48</v>
      </c>
      <c r="D18" s="158">
        <v>24</v>
      </c>
      <c r="E18" s="93">
        <v>8</v>
      </c>
      <c r="F18" s="169" t="s">
        <v>464</v>
      </c>
      <c r="G18" s="170" t="s">
        <v>464</v>
      </c>
      <c r="H18" s="171" t="s">
        <v>464</v>
      </c>
      <c r="I18" s="169" t="s">
        <v>464</v>
      </c>
      <c r="J18" s="170" t="s">
        <v>464</v>
      </c>
      <c r="K18" s="171" t="s">
        <v>464</v>
      </c>
      <c r="L18" s="169" t="s">
        <v>464</v>
      </c>
      <c r="M18" s="170" t="s">
        <v>464</v>
      </c>
      <c r="N18" s="171" t="s">
        <v>464</v>
      </c>
      <c r="O18" s="170" t="s">
        <v>464</v>
      </c>
      <c r="P18" s="170" t="s">
        <v>464</v>
      </c>
      <c r="Q18" s="171" t="s">
        <v>464</v>
      </c>
    </row>
    <row r="19" spans="2:17" ht="20.100000000000001" customHeight="1" x14ac:dyDescent="0.25">
      <c r="B19" s="178" t="s">
        <v>471</v>
      </c>
      <c r="C19" s="73">
        <v>96</v>
      </c>
      <c r="D19" s="158">
        <v>40</v>
      </c>
      <c r="E19" s="93">
        <v>8</v>
      </c>
      <c r="F19" s="169" t="s">
        <v>464</v>
      </c>
      <c r="G19" s="170" t="s">
        <v>464</v>
      </c>
      <c r="H19" s="171" t="s">
        <v>464</v>
      </c>
      <c r="I19" s="169" t="s">
        <v>464</v>
      </c>
      <c r="J19" s="170" t="s">
        <v>464</v>
      </c>
      <c r="K19" s="171" t="s">
        <v>464</v>
      </c>
      <c r="L19" s="169" t="s">
        <v>464</v>
      </c>
      <c r="M19" s="170" t="s">
        <v>464</v>
      </c>
      <c r="N19" s="171" t="s">
        <v>464</v>
      </c>
      <c r="O19" s="170" t="s">
        <v>464</v>
      </c>
      <c r="P19" s="170" t="s">
        <v>464</v>
      </c>
      <c r="Q19" s="171" t="s">
        <v>464</v>
      </c>
    </row>
    <row r="20" spans="2:17" ht="20.100000000000001" customHeight="1" x14ac:dyDescent="0.25">
      <c r="B20" s="178" t="s">
        <v>458</v>
      </c>
      <c r="C20" s="73">
        <v>96</v>
      </c>
      <c r="D20" s="158">
        <v>40</v>
      </c>
      <c r="E20" s="93">
        <v>8</v>
      </c>
      <c r="F20" s="159">
        <f>F8*1.6</f>
        <v>33.6</v>
      </c>
      <c r="G20" s="160">
        <f>F20*D20/C20</f>
        <v>14</v>
      </c>
      <c r="H20" s="161">
        <f>G20*E20/D20</f>
        <v>2.8</v>
      </c>
      <c r="I20" s="159">
        <f>H8*1.6</f>
        <v>24</v>
      </c>
      <c r="J20" s="160">
        <f>I20*D20/C20</f>
        <v>10</v>
      </c>
      <c r="K20" s="162">
        <f>J20*E20/D20</f>
        <v>2</v>
      </c>
      <c r="L20" s="175" t="s">
        <v>464</v>
      </c>
      <c r="M20" s="170" t="s">
        <v>464</v>
      </c>
      <c r="N20" s="171" t="s">
        <v>464</v>
      </c>
      <c r="O20" s="170" t="s">
        <v>464</v>
      </c>
      <c r="P20" s="170" t="s">
        <v>464</v>
      </c>
      <c r="Q20" s="171" t="s">
        <v>464</v>
      </c>
    </row>
    <row r="21" spans="2:17" ht="20.100000000000001" customHeight="1" x14ac:dyDescent="0.25">
      <c r="B21" s="178" t="s">
        <v>462</v>
      </c>
      <c r="C21" s="73">
        <v>64</v>
      </c>
      <c r="D21" s="158">
        <v>32</v>
      </c>
      <c r="E21" s="93">
        <v>8</v>
      </c>
      <c r="F21" s="159">
        <f>F9*1.6</f>
        <v>27.200000000000003</v>
      </c>
      <c r="G21" s="160">
        <f>F21*D21/C21</f>
        <v>13.600000000000001</v>
      </c>
      <c r="H21" s="161">
        <f t="shared" ref="H21:H22" si="3">G21*E21/D21</f>
        <v>3.4000000000000004</v>
      </c>
      <c r="I21" s="159">
        <f>H9*1.6</f>
        <v>24</v>
      </c>
      <c r="J21" s="160">
        <f t="shared" ref="J21:J22" si="4">I21*D21/C21</f>
        <v>12</v>
      </c>
      <c r="K21" s="162">
        <f t="shared" ref="K21:K22" si="5">J21*E21/D21</f>
        <v>3</v>
      </c>
      <c r="L21" s="159">
        <f>J9*1.6</f>
        <v>19.200000000000003</v>
      </c>
      <c r="M21" s="160">
        <f>L21*D21/C21</f>
        <v>9.6000000000000014</v>
      </c>
      <c r="N21" s="161">
        <f>M21*E21/D21</f>
        <v>2.4000000000000004</v>
      </c>
      <c r="O21" s="176" t="s">
        <v>464</v>
      </c>
      <c r="P21" s="176" t="s">
        <v>464</v>
      </c>
      <c r="Q21" s="177" t="s">
        <v>464</v>
      </c>
    </row>
    <row r="22" spans="2:17" ht="20.100000000000001" customHeight="1" x14ac:dyDescent="0.25">
      <c r="B22" s="179" t="s">
        <v>463</v>
      </c>
      <c r="C22" s="75">
        <v>48</v>
      </c>
      <c r="D22" s="97">
        <v>24</v>
      </c>
      <c r="E22" s="94">
        <v>8</v>
      </c>
      <c r="F22" s="163">
        <f>F10*1.6</f>
        <v>24</v>
      </c>
      <c r="G22" s="164">
        <f t="shared" ref="G22" si="6">F22*D22/C22</f>
        <v>12</v>
      </c>
      <c r="H22" s="165">
        <f t="shared" si="3"/>
        <v>4</v>
      </c>
      <c r="I22" s="163">
        <f>H10*1.6</f>
        <v>22.400000000000002</v>
      </c>
      <c r="J22" s="164">
        <f t="shared" si="4"/>
        <v>11.200000000000001</v>
      </c>
      <c r="K22" s="165">
        <f t="shared" si="5"/>
        <v>3.7333333333333338</v>
      </c>
      <c r="L22" s="163">
        <f>J10*1.6</f>
        <v>20.8</v>
      </c>
      <c r="M22" s="164">
        <f>L22*D22/C22</f>
        <v>10.4</v>
      </c>
      <c r="N22" s="166">
        <f>M22*E22/D22</f>
        <v>3.4666666666666668</v>
      </c>
      <c r="O22" s="164">
        <f>L10*1.6</f>
        <v>19.200000000000003</v>
      </c>
      <c r="P22" s="164">
        <f>O22*D22/C22</f>
        <v>9.6000000000000014</v>
      </c>
      <c r="Q22" s="165">
        <f>P22*E22/D22</f>
        <v>3.2000000000000006</v>
      </c>
    </row>
    <row r="24" spans="2:17" ht="15.75" x14ac:dyDescent="0.25">
      <c r="B24" s="168" t="s">
        <v>472</v>
      </c>
      <c r="C24" s="151" t="s">
        <v>473</v>
      </c>
      <c r="D24" s="152"/>
      <c r="E24" s="153"/>
      <c r="F24" s="151" t="s">
        <v>483</v>
      </c>
      <c r="G24" s="152"/>
      <c r="H24" s="153"/>
      <c r="I24" s="151" t="s">
        <v>484</v>
      </c>
      <c r="J24" s="152"/>
      <c r="K24" s="153"/>
      <c r="L24" s="151" t="s">
        <v>485</v>
      </c>
      <c r="M24" s="152"/>
      <c r="N24" s="153"/>
      <c r="O24" s="152" t="s">
        <v>486</v>
      </c>
      <c r="P24" s="152"/>
      <c r="Q24" s="153"/>
    </row>
    <row r="25" spans="2:17" ht="30" x14ac:dyDescent="0.25">
      <c r="B25" s="192" t="s">
        <v>475</v>
      </c>
      <c r="C25" s="156" t="s">
        <v>476</v>
      </c>
      <c r="D25" s="108" t="s">
        <v>477</v>
      </c>
      <c r="E25" s="157" t="s">
        <v>478</v>
      </c>
      <c r="F25" s="156" t="s">
        <v>476</v>
      </c>
      <c r="G25" s="108" t="s">
        <v>477</v>
      </c>
      <c r="H25" s="157" t="s">
        <v>478</v>
      </c>
      <c r="I25" s="156" t="s">
        <v>476</v>
      </c>
      <c r="J25" s="108" t="s">
        <v>477</v>
      </c>
      <c r="K25" s="157" t="s">
        <v>478</v>
      </c>
      <c r="L25" s="156" t="s">
        <v>476</v>
      </c>
      <c r="M25" s="108" t="s">
        <v>477</v>
      </c>
      <c r="N25" s="157" t="s">
        <v>478</v>
      </c>
      <c r="O25" s="108" t="s">
        <v>476</v>
      </c>
      <c r="P25" s="108" t="s">
        <v>477</v>
      </c>
      <c r="Q25" s="157" t="s">
        <v>478</v>
      </c>
    </row>
    <row r="26" spans="2:17" ht="20.100000000000001" customHeight="1" x14ac:dyDescent="0.25">
      <c r="B26" s="178" t="s">
        <v>470</v>
      </c>
      <c r="C26" s="73">
        <v>50</v>
      </c>
      <c r="D26" s="158">
        <v>30</v>
      </c>
      <c r="E26" s="93">
        <v>10</v>
      </c>
      <c r="F26" s="169" t="s">
        <v>464</v>
      </c>
      <c r="G26" s="170" t="s">
        <v>464</v>
      </c>
      <c r="H26" s="171" t="s">
        <v>464</v>
      </c>
      <c r="I26" s="169" t="s">
        <v>464</v>
      </c>
      <c r="J26" s="170" t="s">
        <v>464</v>
      </c>
      <c r="K26" s="171" t="s">
        <v>464</v>
      </c>
      <c r="L26" s="172" t="s">
        <v>464</v>
      </c>
      <c r="M26" s="173" t="s">
        <v>464</v>
      </c>
      <c r="N26" s="174" t="s">
        <v>464</v>
      </c>
      <c r="O26" s="173" t="s">
        <v>464</v>
      </c>
      <c r="P26" s="173" t="s">
        <v>464</v>
      </c>
      <c r="Q26" s="174" t="s">
        <v>464</v>
      </c>
    </row>
    <row r="27" spans="2:17" ht="20.100000000000001" customHeight="1" x14ac:dyDescent="0.25">
      <c r="B27" s="178" t="s">
        <v>465</v>
      </c>
      <c r="C27" s="73">
        <v>46</v>
      </c>
      <c r="D27" s="158">
        <v>30</v>
      </c>
      <c r="E27" s="93">
        <v>10</v>
      </c>
      <c r="F27" s="169" t="s">
        <v>464</v>
      </c>
      <c r="G27" s="170" t="s">
        <v>464</v>
      </c>
      <c r="H27" s="171" t="s">
        <v>464</v>
      </c>
      <c r="I27" s="169" t="s">
        <v>464</v>
      </c>
      <c r="J27" s="170" t="s">
        <v>464</v>
      </c>
      <c r="K27" s="171" t="s">
        <v>464</v>
      </c>
      <c r="L27" s="169" t="s">
        <v>464</v>
      </c>
      <c r="M27" s="170" t="s">
        <v>464</v>
      </c>
      <c r="N27" s="171" t="s">
        <v>464</v>
      </c>
      <c r="O27" s="170" t="s">
        <v>464</v>
      </c>
      <c r="P27" s="170" t="s">
        <v>464</v>
      </c>
      <c r="Q27" s="171" t="s">
        <v>464</v>
      </c>
    </row>
    <row r="28" spans="2:17" ht="20.100000000000001" customHeight="1" x14ac:dyDescent="0.25">
      <c r="B28" s="178" t="s">
        <v>471</v>
      </c>
      <c r="C28" s="73">
        <v>90</v>
      </c>
      <c r="D28" s="158">
        <v>40</v>
      </c>
      <c r="E28" s="93">
        <v>10</v>
      </c>
      <c r="F28" s="169" t="s">
        <v>464</v>
      </c>
      <c r="G28" s="170" t="s">
        <v>464</v>
      </c>
      <c r="H28" s="171" t="s">
        <v>464</v>
      </c>
      <c r="I28" s="169" t="s">
        <v>464</v>
      </c>
      <c r="J28" s="170" t="s">
        <v>464</v>
      </c>
      <c r="K28" s="171" t="s">
        <v>464</v>
      </c>
      <c r="L28" s="169" t="s">
        <v>464</v>
      </c>
      <c r="M28" s="170" t="s">
        <v>464</v>
      </c>
      <c r="N28" s="171" t="s">
        <v>464</v>
      </c>
      <c r="O28" s="170" t="s">
        <v>464</v>
      </c>
      <c r="P28" s="170" t="s">
        <v>464</v>
      </c>
      <c r="Q28" s="171" t="s">
        <v>464</v>
      </c>
    </row>
    <row r="29" spans="2:17" ht="20.100000000000001" customHeight="1" x14ac:dyDescent="0.25">
      <c r="B29" s="178" t="s">
        <v>458</v>
      </c>
      <c r="C29" s="73">
        <v>90</v>
      </c>
      <c r="D29" s="158">
        <v>40</v>
      </c>
      <c r="E29" s="93">
        <v>10</v>
      </c>
      <c r="F29" s="159">
        <f>F20</f>
        <v>33.6</v>
      </c>
      <c r="G29" s="160">
        <f>F29*D29/C29</f>
        <v>14.933333333333334</v>
      </c>
      <c r="H29" s="161">
        <f>G29*E29/D29</f>
        <v>3.7333333333333334</v>
      </c>
      <c r="I29" s="159">
        <f>I20</f>
        <v>24</v>
      </c>
      <c r="J29" s="160">
        <f>I29*D29/C29</f>
        <v>10.666666666666666</v>
      </c>
      <c r="K29" s="162">
        <f>J29*E29/D29</f>
        <v>2.6666666666666665</v>
      </c>
      <c r="L29" s="175" t="s">
        <v>464</v>
      </c>
      <c r="M29" s="170" t="s">
        <v>464</v>
      </c>
      <c r="N29" s="171" t="s">
        <v>464</v>
      </c>
      <c r="O29" s="170" t="s">
        <v>464</v>
      </c>
      <c r="P29" s="170" t="s">
        <v>464</v>
      </c>
      <c r="Q29" s="171" t="s">
        <v>464</v>
      </c>
    </row>
    <row r="30" spans="2:17" ht="20.100000000000001" customHeight="1" x14ac:dyDescent="0.25">
      <c r="B30" s="178" t="s">
        <v>462</v>
      </c>
      <c r="C30" s="73">
        <v>60</v>
      </c>
      <c r="D30" s="158">
        <v>35</v>
      </c>
      <c r="E30" s="93">
        <v>10</v>
      </c>
      <c r="F30" s="159">
        <f>F21</f>
        <v>27.200000000000003</v>
      </c>
      <c r="G30" s="160">
        <f>F30*D30/C30</f>
        <v>15.866666666666669</v>
      </c>
      <c r="H30" s="161">
        <f t="shared" ref="H30:H31" si="7">G30*E30/D30</f>
        <v>4.5333333333333341</v>
      </c>
      <c r="I30" s="159">
        <f>I21</f>
        <v>24</v>
      </c>
      <c r="J30" s="160">
        <f t="shared" ref="J30:J31" si="8">I30*D30/C30</f>
        <v>14</v>
      </c>
      <c r="K30" s="162">
        <f t="shared" ref="K30:K31" si="9">J30*E30/D30</f>
        <v>4</v>
      </c>
      <c r="L30" s="159">
        <f>L21</f>
        <v>19.200000000000003</v>
      </c>
      <c r="M30" s="160">
        <f>L30*D30/C30</f>
        <v>11.200000000000001</v>
      </c>
      <c r="N30" s="161">
        <f>M30*E30/D30</f>
        <v>3.2000000000000006</v>
      </c>
      <c r="O30" s="176" t="s">
        <v>464</v>
      </c>
      <c r="P30" s="176" t="s">
        <v>464</v>
      </c>
      <c r="Q30" s="177" t="s">
        <v>464</v>
      </c>
    </row>
    <row r="31" spans="2:17" ht="20.100000000000001" customHeight="1" x14ac:dyDescent="0.25">
      <c r="B31" s="179" t="s">
        <v>463</v>
      </c>
      <c r="C31" s="75">
        <v>50</v>
      </c>
      <c r="D31" s="97">
        <v>30</v>
      </c>
      <c r="E31" s="94">
        <v>10</v>
      </c>
      <c r="F31" s="163">
        <f>F22</f>
        <v>24</v>
      </c>
      <c r="G31" s="164">
        <f t="shared" ref="G31" si="10">F31*D31/C31</f>
        <v>14.4</v>
      </c>
      <c r="H31" s="165">
        <f t="shared" si="7"/>
        <v>4.8</v>
      </c>
      <c r="I31" s="163">
        <f>I22</f>
        <v>22.400000000000002</v>
      </c>
      <c r="J31" s="164">
        <f t="shared" si="8"/>
        <v>13.440000000000003</v>
      </c>
      <c r="K31" s="165">
        <f t="shared" si="9"/>
        <v>4.4800000000000013</v>
      </c>
      <c r="L31" s="163">
        <f>L22</f>
        <v>20.8</v>
      </c>
      <c r="M31" s="164">
        <f>L31*D31/C31</f>
        <v>12.48</v>
      </c>
      <c r="N31" s="166">
        <f>M31*E31/D31</f>
        <v>4.16</v>
      </c>
      <c r="O31" s="164">
        <f>O22</f>
        <v>19.200000000000003</v>
      </c>
      <c r="P31" s="164">
        <f>O31*D31/C31</f>
        <v>11.520000000000003</v>
      </c>
      <c r="Q31" s="165">
        <f>P31*E31/D31</f>
        <v>3.8400000000000012</v>
      </c>
    </row>
  </sheetData>
  <mergeCells count="15">
    <mergeCell ref="E2:L2"/>
    <mergeCell ref="C2:D3"/>
    <mergeCell ref="B2:B3"/>
    <mergeCell ref="M2:M4"/>
    <mergeCell ref="N2:N4"/>
    <mergeCell ref="C15:E15"/>
    <mergeCell ref="F15:H15"/>
    <mergeCell ref="I15:K15"/>
    <mergeCell ref="L15:N15"/>
    <mergeCell ref="O15:Q15"/>
    <mergeCell ref="C24:E24"/>
    <mergeCell ref="F24:H24"/>
    <mergeCell ref="I24:K24"/>
    <mergeCell ref="L24:N24"/>
    <mergeCell ref="O24:Q24"/>
  </mergeCells>
  <pageMargins left="0.70866141732283472" right="0.70866141732283472" top="0.74803149606299213" bottom="0.74803149606299213" header="0.31496062992125984" footer="0.31496062992125984"/>
  <pageSetup paperSize="9" scale="6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64146-01E4-4C49-A5E6-6D28E62716D2}">
  <sheetPr>
    <pageSetUpPr fitToPage="1"/>
  </sheetPr>
  <dimension ref="B2:J44"/>
  <sheetViews>
    <sheetView workbookViewId="0">
      <pane xSplit="2" ySplit="4" topLeftCell="C14" activePane="bottomRight" state="frozen"/>
      <selection pane="topRight" activeCell="C1" sqref="C1"/>
      <selection pane="bottomLeft" activeCell="A5" sqref="A5"/>
      <selection pane="bottomRight" activeCell="C5" sqref="C5:C6"/>
    </sheetView>
  </sheetViews>
  <sheetFormatPr baseColWidth="10" defaultRowHeight="15" x14ac:dyDescent="0.25"/>
  <cols>
    <col min="1" max="1" width="3.5703125" style="3" customWidth="1"/>
    <col min="2" max="2" width="34.140625" style="3" customWidth="1"/>
    <col min="3" max="3" width="92.7109375" style="3" customWidth="1"/>
    <col min="4" max="4" width="15.28515625" style="4" customWidth="1"/>
    <col min="5" max="5" width="7.5703125" style="4" customWidth="1"/>
    <col min="6" max="6" width="7.42578125" style="4" customWidth="1"/>
    <col min="7" max="7" width="11.42578125" style="4"/>
    <col min="8" max="8" width="8.85546875" style="4" customWidth="1"/>
    <col min="9" max="9" width="8.42578125" style="4" customWidth="1"/>
    <col min="10" max="10" width="11.42578125" style="4"/>
    <col min="11" max="11" width="3.7109375" style="3" customWidth="1"/>
    <col min="12" max="16384" width="11.42578125" style="3"/>
  </cols>
  <sheetData>
    <row r="2" spans="2:10" ht="20.100000000000001" customHeight="1" x14ac:dyDescent="0.25">
      <c r="B2" s="187" t="s">
        <v>81</v>
      </c>
      <c r="C2" s="188"/>
      <c r="D2" s="188"/>
      <c r="E2" s="188"/>
      <c r="F2" s="188"/>
      <c r="G2" s="188"/>
      <c r="H2" s="188"/>
      <c r="I2" s="188"/>
      <c r="J2" s="189"/>
    </row>
    <row r="3" spans="2:10" x14ac:dyDescent="0.25">
      <c r="B3" s="185" t="s">
        <v>3</v>
      </c>
      <c r="C3" s="185" t="s">
        <v>489</v>
      </c>
      <c r="D3" s="144" t="s">
        <v>4</v>
      </c>
      <c r="E3" s="146" t="s">
        <v>91</v>
      </c>
      <c r="F3" s="147"/>
      <c r="G3" s="148" t="s">
        <v>5</v>
      </c>
      <c r="H3" s="121"/>
      <c r="I3" s="2" t="s">
        <v>2</v>
      </c>
      <c r="J3" s="2" t="s">
        <v>14</v>
      </c>
    </row>
    <row r="4" spans="2:10" x14ac:dyDescent="0.25">
      <c r="B4" s="186"/>
      <c r="C4" s="186"/>
      <c r="D4" s="145"/>
      <c r="E4" s="6" t="s">
        <v>6</v>
      </c>
      <c r="F4" s="7" t="s">
        <v>46</v>
      </c>
      <c r="G4" s="23" t="s">
        <v>8</v>
      </c>
      <c r="H4" s="24" t="s">
        <v>7</v>
      </c>
      <c r="I4" s="5" t="s">
        <v>46</v>
      </c>
      <c r="J4" s="5"/>
    </row>
    <row r="5" spans="2:10" ht="35.1" customHeight="1" x14ac:dyDescent="0.25">
      <c r="B5" s="182" t="s">
        <v>12</v>
      </c>
      <c r="C5" s="141" t="s">
        <v>417</v>
      </c>
      <c r="D5" s="8" t="s">
        <v>44</v>
      </c>
      <c r="E5" s="9">
        <v>7.5</v>
      </c>
      <c r="F5" s="91">
        <f>E5*20</f>
        <v>150</v>
      </c>
      <c r="G5" s="69">
        <v>36</v>
      </c>
      <c r="H5" s="70">
        <f>G5/3</f>
        <v>12</v>
      </c>
      <c r="I5" s="8">
        <v>5</v>
      </c>
      <c r="J5" s="83">
        <v>8</v>
      </c>
    </row>
    <row r="6" spans="2:10" ht="35.1" customHeight="1" x14ac:dyDescent="0.25">
      <c r="B6" s="183" t="s">
        <v>25</v>
      </c>
      <c r="C6" s="142"/>
      <c r="D6" s="12" t="s">
        <v>9</v>
      </c>
      <c r="E6" s="13">
        <f>E5/2</f>
        <v>3.75</v>
      </c>
      <c r="F6" s="92">
        <f t="shared" ref="F6:F39" si="0">E6*20</f>
        <v>75</v>
      </c>
      <c r="G6" s="71">
        <v>45</v>
      </c>
      <c r="H6" s="72">
        <v>15</v>
      </c>
      <c r="I6" s="12" t="s">
        <v>80</v>
      </c>
      <c r="J6" s="84" t="s">
        <v>31</v>
      </c>
    </row>
    <row r="7" spans="2:10" ht="35.1" customHeight="1" x14ac:dyDescent="0.25">
      <c r="B7" s="178" t="s">
        <v>15</v>
      </c>
      <c r="C7" s="139" t="s">
        <v>432</v>
      </c>
      <c r="D7" s="11" t="s">
        <v>10</v>
      </c>
      <c r="E7" s="10">
        <v>10</v>
      </c>
      <c r="F7" s="93">
        <f t="shared" si="0"/>
        <v>200</v>
      </c>
      <c r="G7" s="73">
        <v>27</v>
      </c>
      <c r="H7" s="74">
        <f t="shared" ref="H7:H39" si="1">G7/3</f>
        <v>9</v>
      </c>
      <c r="I7" s="11">
        <v>15</v>
      </c>
      <c r="J7" s="85">
        <v>7</v>
      </c>
    </row>
    <row r="8" spans="2:10" ht="35.1" customHeight="1" x14ac:dyDescent="0.25">
      <c r="B8" s="179" t="s">
        <v>26</v>
      </c>
      <c r="C8" s="140"/>
      <c r="D8" s="16" t="s">
        <v>9</v>
      </c>
      <c r="E8" s="17">
        <f>E7/2</f>
        <v>5</v>
      </c>
      <c r="F8" s="94">
        <f t="shared" si="0"/>
        <v>100</v>
      </c>
      <c r="G8" s="75">
        <v>36</v>
      </c>
      <c r="H8" s="76">
        <f t="shared" si="1"/>
        <v>12</v>
      </c>
      <c r="I8" s="16" t="s">
        <v>80</v>
      </c>
      <c r="J8" s="86" t="s">
        <v>28</v>
      </c>
    </row>
    <row r="9" spans="2:10" ht="35.1" customHeight="1" x14ac:dyDescent="0.25">
      <c r="B9" s="184" t="s">
        <v>16</v>
      </c>
      <c r="C9" s="141" t="s">
        <v>437</v>
      </c>
      <c r="D9" s="8" t="s">
        <v>9</v>
      </c>
      <c r="E9" s="9">
        <v>1.5</v>
      </c>
      <c r="F9" s="91">
        <f t="shared" si="0"/>
        <v>30</v>
      </c>
      <c r="G9" s="77" t="s">
        <v>13</v>
      </c>
      <c r="H9" s="78" t="s">
        <v>13</v>
      </c>
      <c r="I9" s="8">
        <v>5</v>
      </c>
      <c r="J9" s="83">
        <v>9</v>
      </c>
    </row>
    <row r="10" spans="2:10" ht="35.1" customHeight="1" x14ac:dyDescent="0.25">
      <c r="B10" s="184" t="s">
        <v>487</v>
      </c>
      <c r="C10" s="143"/>
      <c r="D10" s="8" t="s">
        <v>9</v>
      </c>
      <c r="E10" s="9">
        <f>F10/20</f>
        <v>1.75</v>
      </c>
      <c r="F10" s="91">
        <v>35</v>
      </c>
      <c r="G10" s="77" t="s">
        <v>13</v>
      </c>
      <c r="H10" s="78" t="s">
        <v>13</v>
      </c>
      <c r="I10" s="8">
        <v>10</v>
      </c>
      <c r="J10" s="83">
        <v>9</v>
      </c>
    </row>
    <row r="11" spans="2:10" ht="35.1" customHeight="1" x14ac:dyDescent="0.25">
      <c r="B11" s="184" t="s">
        <v>17</v>
      </c>
      <c r="C11" s="64" t="s">
        <v>419</v>
      </c>
      <c r="D11" s="8" t="s">
        <v>11</v>
      </c>
      <c r="E11" s="9">
        <v>5</v>
      </c>
      <c r="F11" s="91">
        <f t="shared" si="0"/>
        <v>100</v>
      </c>
      <c r="G11" s="77" t="s">
        <v>13</v>
      </c>
      <c r="H11" s="78" t="s">
        <v>13</v>
      </c>
      <c r="I11" s="8">
        <v>15</v>
      </c>
      <c r="J11" s="83">
        <v>9</v>
      </c>
    </row>
    <row r="12" spans="2:10" ht="35.1" customHeight="1" x14ac:dyDescent="0.25">
      <c r="B12" s="184" t="s">
        <v>18</v>
      </c>
      <c r="C12" s="64" t="s">
        <v>420</v>
      </c>
      <c r="D12" s="8" t="s">
        <v>44</v>
      </c>
      <c r="E12" s="9">
        <v>2.5</v>
      </c>
      <c r="F12" s="91">
        <f t="shared" si="0"/>
        <v>50</v>
      </c>
      <c r="G12" s="77" t="s">
        <v>13</v>
      </c>
      <c r="H12" s="78" t="s">
        <v>13</v>
      </c>
      <c r="I12" s="8">
        <v>10</v>
      </c>
      <c r="J12" s="83">
        <v>9</v>
      </c>
    </row>
    <row r="13" spans="2:10" ht="35.1" customHeight="1" x14ac:dyDescent="0.25">
      <c r="B13" s="183" t="s">
        <v>19</v>
      </c>
      <c r="C13" s="67" t="s">
        <v>421</v>
      </c>
      <c r="D13" s="12" t="s">
        <v>9</v>
      </c>
      <c r="E13" s="13">
        <v>1.5</v>
      </c>
      <c r="F13" s="92">
        <f t="shared" si="0"/>
        <v>30</v>
      </c>
      <c r="G13" s="79" t="s">
        <v>13</v>
      </c>
      <c r="H13" s="80" t="s">
        <v>13</v>
      </c>
      <c r="I13" s="12">
        <v>1</v>
      </c>
      <c r="J13" s="87">
        <v>9</v>
      </c>
    </row>
    <row r="14" spans="2:10" ht="35.1" customHeight="1" x14ac:dyDescent="0.25">
      <c r="B14" s="178" t="s">
        <v>20</v>
      </c>
      <c r="C14" s="139" t="s">
        <v>422</v>
      </c>
      <c r="D14" s="11" t="s">
        <v>10</v>
      </c>
      <c r="E14" s="10">
        <v>12.5</v>
      </c>
      <c r="F14" s="93">
        <f t="shared" si="0"/>
        <v>250</v>
      </c>
      <c r="G14" s="73">
        <v>27</v>
      </c>
      <c r="H14" s="74">
        <f t="shared" si="1"/>
        <v>9</v>
      </c>
      <c r="I14" s="11">
        <v>30</v>
      </c>
      <c r="J14" s="85">
        <v>7</v>
      </c>
    </row>
    <row r="15" spans="2:10" ht="35.1" customHeight="1" x14ac:dyDescent="0.25">
      <c r="B15" s="179" t="s">
        <v>29</v>
      </c>
      <c r="C15" s="140"/>
      <c r="D15" s="16" t="s">
        <v>44</v>
      </c>
      <c r="E15" s="17">
        <f>E14/2</f>
        <v>6.25</v>
      </c>
      <c r="F15" s="94">
        <f t="shared" si="0"/>
        <v>125</v>
      </c>
      <c r="G15" s="75">
        <v>36</v>
      </c>
      <c r="H15" s="76">
        <v>12</v>
      </c>
      <c r="I15" s="16" t="s">
        <v>80</v>
      </c>
      <c r="J15" s="86" t="s">
        <v>28</v>
      </c>
    </row>
    <row r="16" spans="2:10" ht="35.1" customHeight="1" x14ac:dyDescent="0.25">
      <c r="B16" s="182" t="s">
        <v>164</v>
      </c>
      <c r="C16" s="68"/>
      <c r="D16" s="28" t="s">
        <v>44</v>
      </c>
      <c r="E16" s="29">
        <f>F16/20</f>
        <v>1.5</v>
      </c>
      <c r="F16" s="95">
        <v>30</v>
      </c>
      <c r="G16" s="81" t="s">
        <v>13</v>
      </c>
      <c r="H16" s="82" t="s">
        <v>13</v>
      </c>
      <c r="I16" s="28">
        <v>7</v>
      </c>
      <c r="J16" s="88"/>
    </row>
    <row r="17" spans="2:10" ht="39.950000000000003" customHeight="1" x14ac:dyDescent="0.25">
      <c r="B17" s="183" t="s">
        <v>163</v>
      </c>
      <c r="C17" s="65"/>
      <c r="D17" s="12" t="s">
        <v>10</v>
      </c>
      <c r="E17" s="13">
        <f>F17/20</f>
        <v>2.5</v>
      </c>
      <c r="F17" s="92">
        <v>50</v>
      </c>
      <c r="G17" s="79" t="s">
        <v>13</v>
      </c>
      <c r="H17" s="80" t="s">
        <v>13</v>
      </c>
      <c r="I17" s="12">
        <v>10</v>
      </c>
      <c r="J17" s="84"/>
    </row>
    <row r="18" spans="2:10" ht="39.950000000000003" customHeight="1" x14ac:dyDescent="0.25">
      <c r="B18" s="178" t="s">
        <v>413</v>
      </c>
      <c r="C18" s="139" t="s">
        <v>423</v>
      </c>
      <c r="D18" s="11" t="s">
        <v>10</v>
      </c>
      <c r="E18" s="10">
        <v>15</v>
      </c>
      <c r="F18" s="93">
        <f t="shared" si="0"/>
        <v>300</v>
      </c>
      <c r="G18" s="73">
        <v>27</v>
      </c>
      <c r="H18" s="74">
        <f t="shared" si="1"/>
        <v>9</v>
      </c>
      <c r="I18" s="11">
        <v>75</v>
      </c>
      <c r="J18" s="85">
        <v>5</v>
      </c>
    </row>
    <row r="19" spans="2:10" ht="39.950000000000003" customHeight="1" x14ac:dyDescent="0.25">
      <c r="B19" s="179" t="s">
        <v>414</v>
      </c>
      <c r="C19" s="140"/>
      <c r="D19" s="16" t="s">
        <v>44</v>
      </c>
      <c r="E19" s="17">
        <f>E18/2</f>
        <v>7.5</v>
      </c>
      <c r="F19" s="94">
        <f t="shared" si="0"/>
        <v>150</v>
      </c>
      <c r="G19" s="75">
        <v>36</v>
      </c>
      <c r="H19" s="76">
        <f t="shared" si="1"/>
        <v>12</v>
      </c>
      <c r="I19" s="16" t="s">
        <v>80</v>
      </c>
      <c r="J19" s="86" t="s">
        <v>32</v>
      </c>
    </row>
    <row r="20" spans="2:10" ht="39.950000000000003" customHeight="1" x14ac:dyDescent="0.25">
      <c r="B20" s="184" t="s">
        <v>415</v>
      </c>
      <c r="C20" s="137" t="s">
        <v>439</v>
      </c>
      <c r="D20" s="8" t="s">
        <v>44</v>
      </c>
      <c r="E20" s="9">
        <v>7.5</v>
      </c>
      <c r="F20" s="91">
        <f t="shared" si="0"/>
        <v>150</v>
      </c>
      <c r="G20" s="69">
        <v>36</v>
      </c>
      <c r="H20" s="70">
        <f t="shared" si="1"/>
        <v>12</v>
      </c>
      <c r="I20" s="8" t="s">
        <v>80</v>
      </c>
      <c r="J20" s="83">
        <v>4</v>
      </c>
    </row>
    <row r="21" spans="2:10" ht="39.950000000000003" customHeight="1" x14ac:dyDescent="0.25">
      <c r="B21" s="183" t="s">
        <v>416</v>
      </c>
      <c r="C21" s="138"/>
      <c r="D21" s="12" t="s">
        <v>9</v>
      </c>
      <c r="E21" s="13">
        <f>E20/2</f>
        <v>3.75</v>
      </c>
      <c r="F21" s="92">
        <f t="shared" si="0"/>
        <v>75</v>
      </c>
      <c r="G21" s="71">
        <v>45</v>
      </c>
      <c r="H21" s="72">
        <f t="shared" si="1"/>
        <v>15</v>
      </c>
      <c r="I21" s="12" t="s">
        <v>80</v>
      </c>
      <c r="J21" s="84" t="s">
        <v>30</v>
      </c>
    </row>
    <row r="22" spans="2:10" ht="39.950000000000003" customHeight="1" x14ac:dyDescent="0.25">
      <c r="B22" s="178" t="s">
        <v>33</v>
      </c>
      <c r="C22" s="139" t="s">
        <v>433</v>
      </c>
      <c r="D22" s="11" t="s">
        <v>11</v>
      </c>
      <c r="E22" s="10">
        <v>17.5</v>
      </c>
      <c r="F22" s="93">
        <f t="shared" si="0"/>
        <v>350</v>
      </c>
      <c r="G22" s="73">
        <v>27</v>
      </c>
      <c r="H22" s="74">
        <f t="shared" si="1"/>
        <v>9</v>
      </c>
      <c r="I22" s="11">
        <v>90</v>
      </c>
      <c r="J22" s="85">
        <v>4</v>
      </c>
    </row>
    <row r="23" spans="2:10" ht="39.950000000000003" customHeight="1" x14ac:dyDescent="0.25">
      <c r="B23" s="179" t="s">
        <v>34</v>
      </c>
      <c r="C23" s="140"/>
      <c r="D23" s="16" t="s">
        <v>10</v>
      </c>
      <c r="E23" s="17">
        <f>E22/2</f>
        <v>8.75</v>
      </c>
      <c r="F23" s="94">
        <f t="shared" si="0"/>
        <v>175</v>
      </c>
      <c r="G23" s="75">
        <v>27</v>
      </c>
      <c r="H23" s="76">
        <f t="shared" si="1"/>
        <v>9</v>
      </c>
      <c r="I23" s="16" t="s">
        <v>80</v>
      </c>
      <c r="J23" s="86" t="s">
        <v>30</v>
      </c>
    </row>
    <row r="24" spans="2:10" ht="39.950000000000003" customHeight="1" x14ac:dyDescent="0.25">
      <c r="B24" s="184" t="s">
        <v>161</v>
      </c>
      <c r="C24" s="66"/>
      <c r="D24" s="8" t="s">
        <v>10</v>
      </c>
      <c r="E24" s="9">
        <f>F24/20</f>
        <v>3</v>
      </c>
      <c r="F24" s="91">
        <v>60</v>
      </c>
      <c r="G24" s="77" t="s">
        <v>13</v>
      </c>
      <c r="H24" s="78" t="s">
        <v>13</v>
      </c>
      <c r="I24" s="8">
        <v>10</v>
      </c>
      <c r="J24" s="89"/>
    </row>
    <row r="25" spans="2:10" ht="39.950000000000003" customHeight="1" x14ac:dyDescent="0.25">
      <c r="B25" s="183" t="s">
        <v>162</v>
      </c>
      <c r="C25" s="65"/>
      <c r="D25" s="12" t="s">
        <v>11</v>
      </c>
      <c r="E25" s="13">
        <f>F25/20</f>
        <v>5</v>
      </c>
      <c r="F25" s="92">
        <v>100</v>
      </c>
      <c r="G25" s="79" t="s">
        <v>13</v>
      </c>
      <c r="H25" s="80" t="s">
        <v>13</v>
      </c>
      <c r="I25" s="12">
        <v>15</v>
      </c>
      <c r="J25" s="84"/>
    </row>
    <row r="26" spans="2:10" ht="39.950000000000003" customHeight="1" x14ac:dyDescent="0.25">
      <c r="B26" s="178" t="s">
        <v>21</v>
      </c>
      <c r="C26" s="139" t="s">
        <v>424</v>
      </c>
      <c r="D26" s="11" t="s">
        <v>10</v>
      </c>
      <c r="E26" s="10">
        <v>5</v>
      </c>
      <c r="F26" s="93">
        <f t="shared" si="0"/>
        <v>100</v>
      </c>
      <c r="G26" s="73">
        <v>27</v>
      </c>
      <c r="H26" s="74">
        <f t="shared" si="1"/>
        <v>9</v>
      </c>
      <c r="I26" s="11">
        <v>4</v>
      </c>
      <c r="J26" s="85">
        <v>8</v>
      </c>
    </row>
    <row r="27" spans="2:10" ht="39.950000000000003" customHeight="1" x14ac:dyDescent="0.25">
      <c r="B27" s="179" t="s">
        <v>35</v>
      </c>
      <c r="C27" s="140"/>
      <c r="D27" s="16" t="s">
        <v>44</v>
      </c>
      <c r="E27" s="17">
        <f>E26/2</f>
        <v>2.5</v>
      </c>
      <c r="F27" s="94">
        <f t="shared" si="0"/>
        <v>50</v>
      </c>
      <c r="G27" s="75">
        <v>36</v>
      </c>
      <c r="H27" s="76">
        <f t="shared" si="1"/>
        <v>12</v>
      </c>
      <c r="I27" s="16" t="s">
        <v>80</v>
      </c>
      <c r="J27" s="86" t="s">
        <v>31</v>
      </c>
    </row>
    <row r="28" spans="2:10" ht="39.950000000000003" customHeight="1" x14ac:dyDescent="0.25">
      <c r="B28" s="184" t="s">
        <v>22</v>
      </c>
      <c r="C28" s="141" t="s">
        <v>425</v>
      </c>
      <c r="D28" s="8" t="s">
        <v>10</v>
      </c>
      <c r="E28" s="9">
        <v>20</v>
      </c>
      <c r="F28" s="91">
        <f t="shared" si="0"/>
        <v>400</v>
      </c>
      <c r="G28" s="69">
        <v>18</v>
      </c>
      <c r="H28" s="70">
        <f t="shared" si="1"/>
        <v>6</v>
      </c>
      <c r="I28" s="8">
        <v>45</v>
      </c>
      <c r="J28" s="83">
        <v>6</v>
      </c>
    </row>
    <row r="29" spans="2:10" ht="39.950000000000003" customHeight="1" x14ac:dyDescent="0.25">
      <c r="B29" s="183" t="s">
        <v>36</v>
      </c>
      <c r="C29" s="142"/>
      <c r="D29" s="12" t="s">
        <v>10</v>
      </c>
      <c r="E29" s="13">
        <f>E28/2</f>
        <v>10</v>
      </c>
      <c r="F29" s="92">
        <f t="shared" si="0"/>
        <v>200</v>
      </c>
      <c r="G29" s="71">
        <v>27</v>
      </c>
      <c r="H29" s="72">
        <f t="shared" si="1"/>
        <v>9</v>
      </c>
      <c r="I29" s="12" t="s">
        <v>80</v>
      </c>
      <c r="J29" s="84" t="s">
        <v>27</v>
      </c>
    </row>
    <row r="30" spans="2:10" ht="39.950000000000003" customHeight="1" x14ac:dyDescent="0.25">
      <c r="B30" s="178" t="s">
        <v>426</v>
      </c>
      <c r="C30" s="139" t="s">
        <v>418</v>
      </c>
      <c r="D30" s="11" t="s">
        <v>11</v>
      </c>
      <c r="E30" s="10">
        <v>22.5</v>
      </c>
      <c r="F30" s="93">
        <f t="shared" si="0"/>
        <v>450</v>
      </c>
      <c r="G30" s="73">
        <v>18</v>
      </c>
      <c r="H30" s="74">
        <f t="shared" si="1"/>
        <v>6</v>
      </c>
      <c r="I30" s="11">
        <v>400</v>
      </c>
      <c r="J30" s="85">
        <v>3</v>
      </c>
    </row>
    <row r="31" spans="2:10" ht="39.950000000000003" customHeight="1" x14ac:dyDescent="0.25">
      <c r="B31" s="179" t="s">
        <v>427</v>
      </c>
      <c r="C31" s="140"/>
      <c r="D31" s="16" t="s">
        <v>10</v>
      </c>
      <c r="E31" s="17">
        <f>E30/2</f>
        <v>11.25</v>
      </c>
      <c r="F31" s="94">
        <f t="shared" si="0"/>
        <v>225</v>
      </c>
      <c r="G31" s="75">
        <v>27</v>
      </c>
      <c r="H31" s="76">
        <f t="shared" si="1"/>
        <v>9</v>
      </c>
      <c r="I31" s="16" t="s">
        <v>80</v>
      </c>
      <c r="J31" s="86" t="s">
        <v>39</v>
      </c>
    </row>
    <row r="32" spans="2:10" ht="39.950000000000003" customHeight="1" x14ac:dyDescent="0.25">
      <c r="B32" s="184" t="s">
        <v>488</v>
      </c>
      <c r="C32" s="137" t="s">
        <v>438</v>
      </c>
      <c r="D32" s="8" t="s">
        <v>10</v>
      </c>
      <c r="E32" s="9">
        <v>32.5</v>
      </c>
      <c r="F32" s="91">
        <f t="shared" si="0"/>
        <v>650</v>
      </c>
      <c r="G32" s="69">
        <v>18</v>
      </c>
      <c r="H32" s="70">
        <f t="shared" si="1"/>
        <v>6</v>
      </c>
      <c r="I32" s="8">
        <v>4000</v>
      </c>
      <c r="J32" s="83">
        <v>1</v>
      </c>
    </row>
    <row r="33" spans="2:10" ht="39.950000000000003" customHeight="1" x14ac:dyDescent="0.25">
      <c r="B33" s="183" t="s">
        <v>428</v>
      </c>
      <c r="C33" s="138"/>
      <c r="D33" s="12" t="s">
        <v>10</v>
      </c>
      <c r="E33" s="13">
        <f>E32/2</f>
        <v>16.25</v>
      </c>
      <c r="F33" s="92">
        <f t="shared" si="0"/>
        <v>325</v>
      </c>
      <c r="G33" s="71">
        <v>27</v>
      </c>
      <c r="H33" s="72">
        <f t="shared" si="1"/>
        <v>9</v>
      </c>
      <c r="I33" s="12" t="s">
        <v>80</v>
      </c>
      <c r="J33" s="84" t="s">
        <v>40</v>
      </c>
    </row>
    <row r="34" spans="2:10" ht="39.950000000000003" customHeight="1" x14ac:dyDescent="0.25">
      <c r="B34" s="178" t="s">
        <v>23</v>
      </c>
      <c r="C34" s="135" t="s">
        <v>435</v>
      </c>
      <c r="D34" s="11" t="s">
        <v>10</v>
      </c>
      <c r="E34" s="10">
        <v>27.5</v>
      </c>
      <c r="F34" s="93">
        <f t="shared" si="0"/>
        <v>550</v>
      </c>
      <c r="G34" s="73">
        <v>18</v>
      </c>
      <c r="H34" s="74">
        <f t="shared" si="1"/>
        <v>6</v>
      </c>
      <c r="I34" s="11">
        <v>2000</v>
      </c>
      <c r="J34" s="85">
        <v>2</v>
      </c>
    </row>
    <row r="35" spans="2:10" ht="39.950000000000003" customHeight="1" x14ac:dyDescent="0.25">
      <c r="B35" s="179" t="s">
        <v>37</v>
      </c>
      <c r="C35" s="136"/>
      <c r="D35" s="16" t="s">
        <v>10</v>
      </c>
      <c r="E35" s="17">
        <f>E34/2</f>
        <v>13.75</v>
      </c>
      <c r="F35" s="94">
        <f t="shared" si="0"/>
        <v>275</v>
      </c>
      <c r="G35" s="75">
        <v>27</v>
      </c>
      <c r="H35" s="76">
        <f t="shared" si="1"/>
        <v>9</v>
      </c>
      <c r="I35" s="16" t="s">
        <v>80</v>
      </c>
      <c r="J35" s="86" t="s">
        <v>41</v>
      </c>
    </row>
    <row r="36" spans="2:10" ht="39.950000000000003" customHeight="1" x14ac:dyDescent="0.25">
      <c r="B36" s="184" t="s">
        <v>24</v>
      </c>
      <c r="C36" s="137" t="s">
        <v>436</v>
      </c>
      <c r="D36" s="8" t="s">
        <v>11</v>
      </c>
      <c r="E36" s="9">
        <v>22.5</v>
      </c>
      <c r="F36" s="91">
        <f t="shared" si="0"/>
        <v>450</v>
      </c>
      <c r="G36" s="69">
        <v>18</v>
      </c>
      <c r="H36" s="70">
        <f t="shared" si="1"/>
        <v>6</v>
      </c>
      <c r="I36" s="8">
        <v>100</v>
      </c>
      <c r="J36" s="83">
        <v>4</v>
      </c>
    </row>
    <row r="37" spans="2:10" ht="39.950000000000003" customHeight="1" x14ac:dyDescent="0.25">
      <c r="B37" s="183" t="s">
        <v>38</v>
      </c>
      <c r="C37" s="138"/>
      <c r="D37" s="12" t="s">
        <v>10</v>
      </c>
      <c r="E37" s="13">
        <f>E36/2</f>
        <v>11.25</v>
      </c>
      <c r="F37" s="92">
        <f t="shared" si="0"/>
        <v>225</v>
      </c>
      <c r="G37" s="71">
        <v>27</v>
      </c>
      <c r="H37" s="72">
        <f t="shared" si="1"/>
        <v>9</v>
      </c>
      <c r="I37" s="12" t="s">
        <v>80</v>
      </c>
      <c r="J37" s="84" t="s">
        <v>30</v>
      </c>
    </row>
    <row r="38" spans="2:10" ht="39.950000000000003" customHeight="1" x14ac:dyDescent="0.25">
      <c r="B38" s="178" t="s">
        <v>429</v>
      </c>
      <c r="C38" s="139" t="s">
        <v>431</v>
      </c>
      <c r="D38" s="11" t="s">
        <v>11</v>
      </c>
      <c r="E38" s="10">
        <v>20</v>
      </c>
      <c r="F38" s="93">
        <f t="shared" si="0"/>
        <v>400</v>
      </c>
      <c r="G38" s="73">
        <v>18</v>
      </c>
      <c r="H38" s="74">
        <f t="shared" si="1"/>
        <v>6</v>
      </c>
      <c r="I38" s="11">
        <v>80</v>
      </c>
      <c r="J38" s="85">
        <v>4</v>
      </c>
    </row>
    <row r="39" spans="2:10" ht="39.950000000000003" customHeight="1" x14ac:dyDescent="0.25">
      <c r="B39" s="179" t="s">
        <v>430</v>
      </c>
      <c r="C39" s="140"/>
      <c r="D39" s="16" t="s">
        <v>10</v>
      </c>
      <c r="E39" s="17">
        <f>E38/2</f>
        <v>10</v>
      </c>
      <c r="F39" s="94">
        <f t="shared" si="0"/>
        <v>200</v>
      </c>
      <c r="G39" s="75">
        <v>27</v>
      </c>
      <c r="H39" s="76">
        <f t="shared" si="1"/>
        <v>9</v>
      </c>
      <c r="I39" s="16" t="s">
        <v>80</v>
      </c>
      <c r="J39" s="90" t="s">
        <v>434</v>
      </c>
    </row>
    <row r="40" spans="2:10" ht="22.5" customHeight="1" x14ac:dyDescent="0.25">
      <c r="B40" s="32" t="s">
        <v>408</v>
      </c>
      <c r="C40" s="32"/>
      <c r="D40" s="33"/>
      <c r="E40" s="33"/>
      <c r="F40" s="33"/>
      <c r="G40" s="33"/>
      <c r="H40" s="33"/>
      <c r="I40" s="33"/>
      <c r="J40" s="33"/>
    </row>
    <row r="41" spans="2:10" ht="33" customHeight="1" x14ac:dyDescent="0.25">
      <c r="B41" s="133" t="s">
        <v>445</v>
      </c>
      <c r="C41" s="133"/>
      <c r="D41" s="133"/>
      <c r="E41" s="133"/>
      <c r="F41" s="133"/>
      <c r="G41" s="133"/>
      <c r="H41" s="133"/>
      <c r="I41" s="133"/>
      <c r="J41" s="133"/>
    </row>
    <row r="42" spans="2:10" x14ac:dyDescent="0.25">
      <c r="B42" s="105" t="s">
        <v>440</v>
      </c>
    </row>
    <row r="43" spans="2:10" ht="82.5" customHeight="1" x14ac:dyDescent="0.25">
      <c r="B43" s="26" t="s">
        <v>442</v>
      </c>
      <c r="C43" s="134" t="s">
        <v>441</v>
      </c>
      <c r="D43" s="134"/>
      <c r="E43" s="134"/>
      <c r="F43" s="134"/>
      <c r="G43" s="134"/>
      <c r="H43" s="134"/>
      <c r="I43" s="134"/>
      <c r="J43" s="134"/>
    </row>
    <row r="44" spans="2:10" ht="73.5" customHeight="1" x14ac:dyDescent="0.25">
      <c r="B44" s="26" t="s">
        <v>444</v>
      </c>
      <c r="C44" s="134" t="s">
        <v>443</v>
      </c>
      <c r="D44" s="134"/>
      <c r="E44" s="134"/>
      <c r="F44" s="134"/>
      <c r="G44" s="134"/>
      <c r="H44" s="134"/>
      <c r="I44" s="134"/>
      <c r="J44" s="134"/>
    </row>
  </sheetData>
  <mergeCells count="23">
    <mergeCell ref="B2:J2"/>
    <mergeCell ref="B3:B4"/>
    <mergeCell ref="C3:C4"/>
    <mergeCell ref="D3:D4"/>
    <mergeCell ref="E3:F3"/>
    <mergeCell ref="G3:H3"/>
    <mergeCell ref="C5:C6"/>
    <mergeCell ref="C7:C8"/>
    <mergeCell ref="C9:C10"/>
    <mergeCell ref="C14:C15"/>
    <mergeCell ref="C18:C19"/>
    <mergeCell ref="C30:C31"/>
    <mergeCell ref="C32:C33"/>
    <mergeCell ref="C26:C27"/>
    <mergeCell ref="C28:C29"/>
    <mergeCell ref="C20:C21"/>
    <mergeCell ref="C22:C23"/>
    <mergeCell ref="B41:J41"/>
    <mergeCell ref="C43:J43"/>
    <mergeCell ref="C44:J44"/>
    <mergeCell ref="C34:C35"/>
    <mergeCell ref="C36:C37"/>
    <mergeCell ref="C38:C39"/>
  </mergeCells>
  <printOptions horizontalCentered="1"/>
  <pageMargins left="0.15748031496062992" right="0.11811023622047245" top="0.39370078740157483" bottom="0.23622047244094491" header="0.15748031496062992" footer="3.937007874015748E-2"/>
  <pageSetup scale="68" fitToHeight="0" orientation="landscape" r:id="rId1"/>
  <colBreaks count="1" manualBreakCount="1">
    <brk id="1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9E38F-851C-4015-A9AB-A070167C3818}">
  <sheetPr>
    <pageSetUpPr fitToPage="1"/>
  </sheetPr>
  <dimension ref="A1:H202"/>
  <sheetViews>
    <sheetView zoomScaleNormal="100" workbookViewId="0">
      <pane xSplit="2" ySplit="1" topLeftCell="C68" activePane="bottomRight" state="frozen"/>
      <selection pane="topRight" activeCell="C1" sqref="C1"/>
      <selection pane="bottomLeft" activeCell="A2" sqref="A2"/>
      <selection pane="bottomRight" sqref="A1:B1"/>
    </sheetView>
  </sheetViews>
  <sheetFormatPr baseColWidth="10" defaultRowHeight="15" x14ac:dyDescent="0.25"/>
  <cols>
    <col min="1" max="1" width="15.140625" style="4" customWidth="1"/>
    <col min="2" max="2" width="29.28515625" style="3" customWidth="1"/>
    <col min="3" max="3" width="44.140625" style="3" customWidth="1"/>
    <col min="4" max="4" width="15.7109375" style="3" customWidth="1"/>
    <col min="5" max="5" width="15.7109375" style="4" customWidth="1"/>
    <col min="6" max="6" width="10.140625" style="4" customWidth="1"/>
    <col min="7" max="7" width="5.42578125" style="4" customWidth="1"/>
    <col min="8" max="8" width="44.28515625" style="3" bestFit="1" customWidth="1"/>
    <col min="9" max="9" width="6.140625" style="3" customWidth="1"/>
    <col min="10" max="16384" width="11.42578125" style="3"/>
  </cols>
  <sheetData>
    <row r="1" spans="1:8" ht="36.75" customHeight="1" x14ac:dyDescent="0.25">
      <c r="A1" s="190" t="s">
        <v>262</v>
      </c>
      <c r="B1" s="191" t="s">
        <v>89</v>
      </c>
      <c r="C1" s="34"/>
      <c r="D1" s="35" t="s">
        <v>446</v>
      </c>
      <c r="E1" s="36" t="s">
        <v>447</v>
      </c>
      <c r="F1" s="37" t="s">
        <v>102</v>
      </c>
      <c r="G1" s="38"/>
      <c r="H1" s="39" t="s">
        <v>103</v>
      </c>
    </row>
    <row r="2" spans="1:8" ht="20.100000000000001" customHeight="1" x14ac:dyDescent="0.25">
      <c r="A2" s="58" t="s">
        <v>270</v>
      </c>
      <c r="B2" s="40" t="s">
        <v>210</v>
      </c>
      <c r="C2" s="57" t="s">
        <v>211</v>
      </c>
      <c r="D2" s="49">
        <v>1</v>
      </c>
      <c r="E2" s="41">
        <v>0.05</v>
      </c>
      <c r="F2" s="42" t="s">
        <v>181</v>
      </c>
      <c r="G2" s="43" t="s">
        <v>46</v>
      </c>
      <c r="H2" s="61" t="s">
        <v>212</v>
      </c>
    </row>
    <row r="3" spans="1:8" ht="20.100000000000001" customHeight="1" x14ac:dyDescent="0.25">
      <c r="A3" s="59" t="s">
        <v>270</v>
      </c>
      <c r="B3" s="44" t="s">
        <v>90</v>
      </c>
      <c r="C3" s="52"/>
      <c r="D3" s="50">
        <v>1</v>
      </c>
      <c r="E3" s="45">
        <f t="shared" ref="E3:E13" si="0">D3/20</f>
        <v>0.05</v>
      </c>
      <c r="F3" s="46">
        <v>5</v>
      </c>
      <c r="G3" s="47" t="s">
        <v>46</v>
      </c>
      <c r="H3" s="62"/>
    </row>
    <row r="4" spans="1:8" ht="20.100000000000001" customHeight="1" x14ac:dyDescent="0.25">
      <c r="A4" s="59" t="s">
        <v>270</v>
      </c>
      <c r="B4" s="44" t="s">
        <v>92</v>
      </c>
      <c r="C4" s="52"/>
      <c r="D4" s="50">
        <v>1</v>
      </c>
      <c r="E4" s="45">
        <f t="shared" si="0"/>
        <v>0.05</v>
      </c>
      <c r="F4" s="46">
        <v>1</v>
      </c>
      <c r="G4" s="47" t="s">
        <v>46</v>
      </c>
      <c r="H4" s="62"/>
    </row>
    <row r="5" spans="1:8" ht="20.100000000000001" customHeight="1" x14ac:dyDescent="0.25">
      <c r="A5" s="59" t="s">
        <v>270</v>
      </c>
      <c r="B5" s="44" t="s">
        <v>95</v>
      </c>
      <c r="C5" s="52"/>
      <c r="D5" s="50">
        <v>1</v>
      </c>
      <c r="E5" s="45">
        <f t="shared" si="0"/>
        <v>0.05</v>
      </c>
      <c r="F5" s="46">
        <v>0.5</v>
      </c>
      <c r="G5" s="47" t="s">
        <v>46</v>
      </c>
      <c r="H5" s="62"/>
    </row>
    <row r="6" spans="1:8" ht="20.100000000000001" customHeight="1" x14ac:dyDescent="0.25">
      <c r="A6" s="59" t="s">
        <v>270</v>
      </c>
      <c r="B6" s="44" t="s">
        <v>93</v>
      </c>
      <c r="C6" s="52"/>
      <c r="D6" s="50">
        <v>0.5</v>
      </c>
      <c r="E6" s="45">
        <f t="shared" si="0"/>
        <v>2.5000000000000001E-2</v>
      </c>
      <c r="F6" s="46">
        <v>0.05</v>
      </c>
      <c r="G6" s="47" t="s">
        <v>46</v>
      </c>
      <c r="H6" s="62" t="s">
        <v>104</v>
      </c>
    </row>
    <row r="7" spans="1:8" ht="20.100000000000001" customHeight="1" x14ac:dyDescent="0.25">
      <c r="A7" s="59" t="s">
        <v>270</v>
      </c>
      <c r="B7" s="44" t="s">
        <v>94</v>
      </c>
      <c r="C7" s="52"/>
      <c r="D7" s="50">
        <v>0.1</v>
      </c>
      <c r="E7" s="45">
        <f t="shared" si="0"/>
        <v>5.0000000000000001E-3</v>
      </c>
      <c r="F7" s="46">
        <v>5.0000000000000001E-3</v>
      </c>
      <c r="G7" s="47" t="s">
        <v>46</v>
      </c>
      <c r="H7" s="62" t="s">
        <v>104</v>
      </c>
    </row>
    <row r="8" spans="1:8" ht="20.100000000000001" customHeight="1" x14ac:dyDescent="0.25">
      <c r="A8" s="59" t="s">
        <v>270</v>
      </c>
      <c r="B8" s="44" t="s">
        <v>96</v>
      </c>
      <c r="C8" s="52" t="s">
        <v>394</v>
      </c>
      <c r="D8" s="50">
        <v>0.5</v>
      </c>
      <c r="E8" s="45">
        <f t="shared" si="0"/>
        <v>2.5000000000000001E-2</v>
      </c>
      <c r="F8" s="46">
        <v>10</v>
      </c>
      <c r="G8" s="47" t="s">
        <v>46</v>
      </c>
      <c r="H8" s="62" t="s">
        <v>104</v>
      </c>
    </row>
    <row r="9" spans="1:8" ht="20.100000000000001" customHeight="1" x14ac:dyDescent="0.25">
      <c r="A9" s="59" t="s">
        <v>270</v>
      </c>
      <c r="B9" s="44" t="s">
        <v>97</v>
      </c>
      <c r="C9" s="52" t="s">
        <v>395</v>
      </c>
      <c r="D9" s="50">
        <v>1</v>
      </c>
      <c r="E9" s="45">
        <f t="shared" si="0"/>
        <v>0.05</v>
      </c>
      <c r="F9" s="46">
        <v>50</v>
      </c>
      <c r="G9" s="47" t="s">
        <v>46</v>
      </c>
      <c r="H9" s="62"/>
    </row>
    <row r="10" spans="1:8" ht="20.100000000000001" customHeight="1" x14ac:dyDescent="0.25">
      <c r="A10" s="59" t="s">
        <v>270</v>
      </c>
      <c r="B10" s="44" t="s">
        <v>98</v>
      </c>
      <c r="C10" s="52" t="s">
        <v>396</v>
      </c>
      <c r="D10" s="50">
        <v>2</v>
      </c>
      <c r="E10" s="45">
        <f t="shared" si="0"/>
        <v>0.1</v>
      </c>
      <c r="F10" s="46">
        <v>100</v>
      </c>
      <c r="G10" s="47" t="s">
        <v>46</v>
      </c>
      <c r="H10" s="62"/>
    </row>
    <row r="11" spans="1:8" ht="20.100000000000001" customHeight="1" x14ac:dyDescent="0.25">
      <c r="A11" s="59" t="s">
        <v>270</v>
      </c>
      <c r="B11" s="44" t="s">
        <v>99</v>
      </c>
      <c r="C11" s="52" t="s">
        <v>397</v>
      </c>
      <c r="D11" s="50">
        <v>3</v>
      </c>
      <c r="E11" s="45">
        <f t="shared" si="0"/>
        <v>0.15</v>
      </c>
      <c r="F11" s="46">
        <v>500</v>
      </c>
      <c r="G11" s="47" t="s">
        <v>46</v>
      </c>
      <c r="H11" s="62"/>
    </row>
    <row r="12" spans="1:8" ht="20.100000000000001" customHeight="1" x14ac:dyDescent="0.25">
      <c r="A12" s="59" t="s">
        <v>270</v>
      </c>
      <c r="B12" s="44" t="s">
        <v>100</v>
      </c>
      <c r="C12" s="52" t="s">
        <v>398</v>
      </c>
      <c r="D12" s="50">
        <v>4</v>
      </c>
      <c r="E12" s="45">
        <f t="shared" si="0"/>
        <v>0.2</v>
      </c>
      <c r="F12" s="46">
        <v>1000</v>
      </c>
      <c r="G12" s="47" t="s">
        <v>46</v>
      </c>
      <c r="H12" s="62"/>
    </row>
    <row r="13" spans="1:8" ht="20.100000000000001" customHeight="1" x14ac:dyDescent="0.25">
      <c r="A13" s="59" t="s">
        <v>270</v>
      </c>
      <c r="B13" s="44" t="s">
        <v>101</v>
      </c>
      <c r="C13" s="52" t="s">
        <v>399</v>
      </c>
      <c r="D13" s="50">
        <v>5</v>
      </c>
      <c r="E13" s="45">
        <f t="shared" si="0"/>
        <v>0.25</v>
      </c>
      <c r="F13" s="46">
        <v>5000</v>
      </c>
      <c r="G13" s="47" t="s">
        <v>46</v>
      </c>
      <c r="H13" s="62"/>
    </row>
    <row r="14" spans="1:8" ht="20.100000000000001" customHeight="1" x14ac:dyDescent="0.25">
      <c r="A14" s="59" t="s">
        <v>270</v>
      </c>
      <c r="B14" s="44" t="s">
        <v>156</v>
      </c>
      <c r="C14" s="52"/>
      <c r="D14" s="50" t="s">
        <v>157</v>
      </c>
      <c r="E14" s="45" t="s">
        <v>193</v>
      </c>
      <c r="F14" s="46"/>
      <c r="G14" s="47"/>
      <c r="H14" s="62" t="s">
        <v>104</v>
      </c>
    </row>
    <row r="15" spans="1:8" ht="20.100000000000001" customHeight="1" x14ac:dyDescent="0.25">
      <c r="A15" s="59" t="s">
        <v>270</v>
      </c>
      <c r="B15" s="44" t="s">
        <v>158</v>
      </c>
      <c r="C15" s="52"/>
      <c r="D15" s="50" t="s">
        <v>159</v>
      </c>
      <c r="E15" s="45" t="s">
        <v>194</v>
      </c>
      <c r="F15" s="46"/>
      <c r="G15" s="47"/>
      <c r="H15" s="62" t="s">
        <v>104</v>
      </c>
    </row>
    <row r="16" spans="1:8" ht="20.100000000000001" customHeight="1" x14ac:dyDescent="0.25">
      <c r="A16" s="59" t="s">
        <v>270</v>
      </c>
      <c r="B16" s="44" t="s">
        <v>207</v>
      </c>
      <c r="C16" s="52"/>
      <c r="D16" s="50" t="s">
        <v>208</v>
      </c>
      <c r="E16" s="45" t="s">
        <v>209</v>
      </c>
      <c r="F16" s="46"/>
      <c r="G16" s="47"/>
      <c r="H16" s="62" t="s">
        <v>104</v>
      </c>
    </row>
    <row r="17" spans="1:8" ht="20.100000000000001" customHeight="1" x14ac:dyDescent="0.25">
      <c r="A17" s="59" t="s">
        <v>270</v>
      </c>
      <c r="B17" s="44" t="s">
        <v>196</v>
      </c>
      <c r="C17" s="52" t="s">
        <v>197</v>
      </c>
      <c r="D17" s="50">
        <v>1</v>
      </c>
      <c r="E17" s="45">
        <f t="shared" ref="E17" si="1">D17/20</f>
        <v>0.05</v>
      </c>
      <c r="F17" s="46"/>
      <c r="G17" s="47"/>
      <c r="H17" s="62" t="s">
        <v>104</v>
      </c>
    </row>
    <row r="18" spans="1:8" ht="20.100000000000001" customHeight="1" x14ac:dyDescent="0.25">
      <c r="A18" s="59" t="s">
        <v>270</v>
      </c>
      <c r="B18" s="44" t="s">
        <v>198</v>
      </c>
      <c r="C18" s="52" t="s">
        <v>199</v>
      </c>
      <c r="D18" s="50" t="s">
        <v>200</v>
      </c>
      <c r="E18" s="45" t="s">
        <v>201</v>
      </c>
      <c r="F18" s="46"/>
      <c r="G18" s="47"/>
      <c r="H18" s="62" t="s">
        <v>104</v>
      </c>
    </row>
    <row r="19" spans="1:8" ht="20.100000000000001" customHeight="1" x14ac:dyDescent="0.25">
      <c r="A19" s="59" t="s">
        <v>270</v>
      </c>
      <c r="B19" s="44" t="s">
        <v>410</v>
      </c>
      <c r="C19" s="52"/>
      <c r="D19" s="50" t="s">
        <v>411</v>
      </c>
      <c r="E19" s="45" t="s">
        <v>412</v>
      </c>
      <c r="F19" s="46"/>
      <c r="G19" s="47"/>
      <c r="H19" s="62" t="s">
        <v>104</v>
      </c>
    </row>
    <row r="20" spans="1:8" ht="20.100000000000001" customHeight="1" x14ac:dyDescent="0.25">
      <c r="A20" s="59" t="s">
        <v>270</v>
      </c>
      <c r="B20" s="44" t="s">
        <v>409</v>
      </c>
      <c r="C20" s="52"/>
      <c r="D20" s="50" t="s">
        <v>411</v>
      </c>
      <c r="E20" s="45" t="s">
        <v>412</v>
      </c>
      <c r="F20" s="46"/>
      <c r="G20" s="47"/>
      <c r="H20" s="62" t="s">
        <v>104</v>
      </c>
    </row>
    <row r="21" spans="1:8" ht="20.100000000000001" customHeight="1" x14ac:dyDescent="0.25">
      <c r="A21" s="59" t="s">
        <v>270</v>
      </c>
      <c r="B21" s="44" t="s">
        <v>203</v>
      </c>
      <c r="C21" s="52"/>
      <c r="D21" s="50" t="s">
        <v>411</v>
      </c>
      <c r="E21" s="45" t="s">
        <v>412</v>
      </c>
      <c r="F21" s="46"/>
      <c r="G21" s="47"/>
      <c r="H21" s="62" t="s">
        <v>104</v>
      </c>
    </row>
    <row r="22" spans="1:8" ht="20.100000000000001" customHeight="1" x14ac:dyDescent="0.25">
      <c r="A22" s="59" t="s">
        <v>270</v>
      </c>
      <c r="B22" s="44" t="s">
        <v>185</v>
      </c>
      <c r="C22" s="52"/>
      <c r="D22" s="50">
        <v>10</v>
      </c>
      <c r="E22" s="45">
        <f t="shared" ref="E22:E25" si="2">D22/20</f>
        <v>0.5</v>
      </c>
      <c r="F22" s="46">
        <v>50</v>
      </c>
      <c r="G22" s="47" t="s">
        <v>46</v>
      </c>
      <c r="H22" s="62" t="s">
        <v>104</v>
      </c>
    </row>
    <row r="23" spans="1:8" ht="20.100000000000001" customHeight="1" x14ac:dyDescent="0.25">
      <c r="A23" s="59" t="s">
        <v>270</v>
      </c>
      <c r="B23" s="44" t="s">
        <v>186</v>
      </c>
      <c r="C23" s="52"/>
      <c r="D23" s="50">
        <v>8</v>
      </c>
      <c r="E23" s="45">
        <f t="shared" si="2"/>
        <v>0.4</v>
      </c>
      <c r="F23" s="46">
        <v>2</v>
      </c>
      <c r="G23" s="47" t="s">
        <v>46</v>
      </c>
      <c r="H23" s="62" t="s">
        <v>104</v>
      </c>
    </row>
    <row r="24" spans="1:8" ht="20.100000000000001" customHeight="1" x14ac:dyDescent="0.25">
      <c r="A24" s="59" t="s">
        <v>270</v>
      </c>
      <c r="B24" s="44" t="s">
        <v>187</v>
      </c>
      <c r="C24" s="52"/>
      <c r="D24" s="50">
        <v>5</v>
      </c>
      <c r="E24" s="45">
        <f t="shared" si="2"/>
        <v>0.25</v>
      </c>
      <c r="F24" s="46">
        <v>7</v>
      </c>
      <c r="G24" s="47" t="s">
        <v>135</v>
      </c>
      <c r="H24" s="62" t="s">
        <v>104</v>
      </c>
    </row>
    <row r="25" spans="1:8" ht="20.100000000000001" customHeight="1" x14ac:dyDescent="0.25">
      <c r="A25" s="59" t="s">
        <v>270</v>
      </c>
      <c r="B25" s="44" t="s">
        <v>206</v>
      </c>
      <c r="C25" s="52"/>
      <c r="D25" s="50">
        <v>10</v>
      </c>
      <c r="E25" s="45">
        <f t="shared" si="2"/>
        <v>0.5</v>
      </c>
      <c r="F25" s="46"/>
      <c r="G25" s="47"/>
      <c r="H25" s="62" t="s">
        <v>104</v>
      </c>
    </row>
    <row r="26" spans="1:8" ht="20.100000000000001" customHeight="1" x14ac:dyDescent="0.25">
      <c r="A26" s="59" t="s">
        <v>269</v>
      </c>
      <c r="B26" s="44" t="s">
        <v>110</v>
      </c>
      <c r="C26" s="52"/>
      <c r="D26" s="50">
        <v>20</v>
      </c>
      <c r="E26" s="45">
        <f>D26/20</f>
        <v>1</v>
      </c>
      <c r="F26" s="46">
        <v>300</v>
      </c>
      <c r="G26" s="47" t="s">
        <v>46</v>
      </c>
      <c r="H26" s="62"/>
    </row>
    <row r="27" spans="1:8" ht="20.100000000000001" customHeight="1" x14ac:dyDescent="0.25">
      <c r="A27" s="59" t="s">
        <v>269</v>
      </c>
      <c r="B27" s="44" t="s">
        <v>109</v>
      </c>
      <c r="C27" s="52"/>
      <c r="D27" s="50">
        <v>50</v>
      </c>
      <c r="E27" s="45">
        <f>D27/20</f>
        <v>2.5</v>
      </c>
      <c r="F27" s="46">
        <v>12</v>
      </c>
      <c r="G27" s="47" t="s">
        <v>46</v>
      </c>
      <c r="H27" s="62"/>
    </row>
    <row r="28" spans="1:8" ht="20.100000000000001" customHeight="1" x14ac:dyDescent="0.25">
      <c r="A28" s="59" t="s">
        <v>269</v>
      </c>
      <c r="B28" s="44" t="s">
        <v>111</v>
      </c>
      <c r="C28" s="52"/>
      <c r="D28" s="50">
        <v>80</v>
      </c>
      <c r="E28" s="45">
        <f>D28/20</f>
        <v>4</v>
      </c>
      <c r="F28" s="46">
        <v>20</v>
      </c>
      <c r="G28" s="47" t="s">
        <v>46</v>
      </c>
      <c r="H28" s="62"/>
    </row>
    <row r="29" spans="1:8" ht="20.100000000000001" customHeight="1" x14ac:dyDescent="0.25">
      <c r="A29" s="59" t="s">
        <v>269</v>
      </c>
      <c r="B29" s="44" t="s">
        <v>112</v>
      </c>
      <c r="C29" s="52"/>
      <c r="D29" s="50">
        <v>50</v>
      </c>
      <c r="E29" s="45">
        <f t="shared" ref="E29:E136" si="3">D29/20</f>
        <v>2.5</v>
      </c>
      <c r="F29" s="46">
        <v>15</v>
      </c>
      <c r="G29" s="47" t="s">
        <v>46</v>
      </c>
      <c r="H29" s="62"/>
    </row>
    <row r="30" spans="1:8" ht="20.100000000000001" customHeight="1" x14ac:dyDescent="0.25">
      <c r="A30" s="59" t="s">
        <v>269</v>
      </c>
      <c r="B30" s="44" t="s">
        <v>274</v>
      </c>
      <c r="C30" s="52"/>
      <c r="D30" s="50">
        <v>40</v>
      </c>
      <c r="E30" s="45">
        <f>D30/20</f>
        <v>2</v>
      </c>
      <c r="F30" s="46">
        <v>75</v>
      </c>
      <c r="G30" s="47" t="s">
        <v>46</v>
      </c>
      <c r="H30" s="62"/>
    </row>
    <row r="31" spans="1:8" ht="20.100000000000001" customHeight="1" x14ac:dyDescent="0.25">
      <c r="A31" s="59" t="s">
        <v>269</v>
      </c>
      <c r="B31" s="44" t="s">
        <v>113</v>
      </c>
      <c r="C31" s="52"/>
      <c r="D31" s="50">
        <v>100</v>
      </c>
      <c r="E31" s="45">
        <f t="shared" si="3"/>
        <v>5</v>
      </c>
      <c r="F31" s="46">
        <v>60</v>
      </c>
      <c r="G31" s="47" t="s">
        <v>46</v>
      </c>
      <c r="H31" s="62"/>
    </row>
    <row r="32" spans="1:8" ht="20.100000000000001" customHeight="1" x14ac:dyDescent="0.25">
      <c r="A32" s="59" t="s">
        <v>269</v>
      </c>
      <c r="B32" s="44" t="s">
        <v>275</v>
      </c>
      <c r="C32" s="52"/>
      <c r="D32" s="50">
        <v>80</v>
      </c>
      <c r="E32" s="45">
        <f>D32/20</f>
        <v>4</v>
      </c>
      <c r="F32" s="46">
        <v>100</v>
      </c>
      <c r="G32" s="47" t="s">
        <v>46</v>
      </c>
      <c r="H32" s="62"/>
    </row>
    <row r="33" spans="1:8" ht="20.100000000000001" customHeight="1" x14ac:dyDescent="0.25">
      <c r="A33" s="59" t="s">
        <v>269</v>
      </c>
      <c r="B33" s="44" t="s">
        <v>323</v>
      </c>
      <c r="C33" s="52" t="s">
        <v>324</v>
      </c>
      <c r="D33" s="50">
        <f>2*20</f>
        <v>40</v>
      </c>
      <c r="E33" s="45">
        <f t="shared" si="3"/>
        <v>2</v>
      </c>
      <c r="F33" s="46">
        <v>10</v>
      </c>
      <c r="G33" s="47" t="s">
        <v>135</v>
      </c>
      <c r="H33" s="62"/>
    </row>
    <row r="34" spans="1:8" ht="20.100000000000001" customHeight="1" x14ac:dyDescent="0.25">
      <c r="A34" s="59" t="s">
        <v>269</v>
      </c>
      <c r="B34" s="44" t="s">
        <v>323</v>
      </c>
      <c r="C34" s="52" t="s">
        <v>120</v>
      </c>
      <c r="D34" s="50">
        <v>2</v>
      </c>
      <c r="E34" s="45">
        <f t="shared" si="3"/>
        <v>0.1</v>
      </c>
      <c r="F34" s="46"/>
      <c r="G34" s="47"/>
      <c r="H34" s="62"/>
    </row>
    <row r="35" spans="1:8" ht="20.100000000000001" customHeight="1" x14ac:dyDescent="0.25">
      <c r="A35" s="59" t="s">
        <v>269</v>
      </c>
      <c r="B35" s="44" t="s">
        <v>336</v>
      </c>
      <c r="C35" s="52" t="s">
        <v>120</v>
      </c>
      <c r="D35" s="50">
        <v>1</v>
      </c>
      <c r="E35" s="45">
        <f t="shared" si="3"/>
        <v>0.05</v>
      </c>
      <c r="F35" s="46"/>
      <c r="G35" s="47"/>
      <c r="H35" s="62"/>
    </row>
    <row r="36" spans="1:8" ht="20.100000000000001" customHeight="1" x14ac:dyDescent="0.25">
      <c r="A36" s="59" t="s">
        <v>269</v>
      </c>
      <c r="B36" s="44" t="s">
        <v>114</v>
      </c>
      <c r="C36" s="52" t="s">
        <v>115</v>
      </c>
      <c r="D36" s="50">
        <v>30</v>
      </c>
      <c r="E36" s="45">
        <f t="shared" si="3"/>
        <v>1.5</v>
      </c>
      <c r="F36" s="46">
        <v>1</v>
      </c>
      <c r="G36" s="47" t="s">
        <v>46</v>
      </c>
      <c r="H36" s="62" t="s">
        <v>104</v>
      </c>
    </row>
    <row r="37" spans="1:8" ht="20.100000000000001" customHeight="1" x14ac:dyDescent="0.25">
      <c r="A37" s="59" t="s">
        <v>269</v>
      </c>
      <c r="B37" s="44" t="s">
        <v>114</v>
      </c>
      <c r="C37" s="52" t="s">
        <v>116</v>
      </c>
      <c r="D37" s="50">
        <v>20</v>
      </c>
      <c r="E37" s="45">
        <f t="shared" si="3"/>
        <v>1</v>
      </c>
      <c r="F37" s="46">
        <v>15</v>
      </c>
      <c r="G37" s="47" t="s">
        <v>135</v>
      </c>
      <c r="H37" s="62" t="s">
        <v>104</v>
      </c>
    </row>
    <row r="38" spans="1:8" ht="20.100000000000001" customHeight="1" x14ac:dyDescent="0.25">
      <c r="A38" s="59" t="s">
        <v>269</v>
      </c>
      <c r="B38" s="44" t="s">
        <v>119</v>
      </c>
      <c r="C38" s="52" t="s">
        <v>120</v>
      </c>
      <c r="D38" s="50">
        <v>1</v>
      </c>
      <c r="E38" s="45">
        <f t="shared" si="3"/>
        <v>0.05</v>
      </c>
      <c r="F38" s="46">
        <f>100/5</f>
        <v>20</v>
      </c>
      <c r="G38" s="47" t="s">
        <v>46</v>
      </c>
      <c r="H38" s="62" t="s">
        <v>121</v>
      </c>
    </row>
    <row r="39" spans="1:8" ht="20.100000000000001" customHeight="1" x14ac:dyDescent="0.25">
      <c r="A39" s="59" t="s">
        <v>269</v>
      </c>
      <c r="B39" s="44" t="s">
        <v>117</v>
      </c>
      <c r="C39" s="52" t="s">
        <v>120</v>
      </c>
      <c r="D39" s="50">
        <v>1</v>
      </c>
      <c r="E39" s="45">
        <f t="shared" si="3"/>
        <v>0.05</v>
      </c>
      <c r="F39" s="46">
        <v>1</v>
      </c>
      <c r="G39" s="47" t="s">
        <v>135</v>
      </c>
      <c r="H39" s="62" t="s">
        <v>121</v>
      </c>
    </row>
    <row r="40" spans="1:8" ht="20.100000000000001" customHeight="1" x14ac:dyDescent="0.25">
      <c r="A40" s="59" t="s">
        <v>269</v>
      </c>
      <c r="B40" s="44" t="s">
        <v>118</v>
      </c>
      <c r="C40" s="52" t="s">
        <v>120</v>
      </c>
      <c r="D40" s="50">
        <v>2</v>
      </c>
      <c r="E40" s="45">
        <f t="shared" si="3"/>
        <v>0.1</v>
      </c>
      <c r="F40" s="46">
        <v>2</v>
      </c>
      <c r="G40" s="47" t="s">
        <v>135</v>
      </c>
      <c r="H40" s="62" t="s">
        <v>121</v>
      </c>
    </row>
    <row r="41" spans="1:8" ht="20.100000000000001" customHeight="1" x14ac:dyDescent="0.25">
      <c r="A41" s="59" t="s">
        <v>269</v>
      </c>
      <c r="B41" s="44" t="s">
        <v>122</v>
      </c>
      <c r="C41" s="52" t="s">
        <v>120</v>
      </c>
      <c r="D41" s="50">
        <v>2</v>
      </c>
      <c r="E41" s="45">
        <f t="shared" si="3"/>
        <v>0.1</v>
      </c>
      <c r="F41" s="46">
        <v>2</v>
      </c>
      <c r="G41" s="47" t="s">
        <v>135</v>
      </c>
      <c r="H41" s="62" t="s">
        <v>121</v>
      </c>
    </row>
    <row r="42" spans="1:8" ht="20.100000000000001" customHeight="1" x14ac:dyDescent="0.25">
      <c r="A42" s="59" t="s">
        <v>269</v>
      </c>
      <c r="B42" s="44" t="s">
        <v>333</v>
      </c>
      <c r="C42" s="52" t="s">
        <v>120</v>
      </c>
      <c r="D42" s="50">
        <v>2</v>
      </c>
      <c r="E42" s="45">
        <f t="shared" si="3"/>
        <v>0.1</v>
      </c>
      <c r="F42" s="46">
        <v>1</v>
      </c>
      <c r="G42" s="47" t="s">
        <v>46</v>
      </c>
      <c r="H42" s="62" t="s">
        <v>104</v>
      </c>
    </row>
    <row r="43" spans="1:8" ht="20.100000000000001" customHeight="1" x14ac:dyDescent="0.25">
      <c r="A43" s="59" t="s">
        <v>269</v>
      </c>
      <c r="B43" s="44" t="s">
        <v>334</v>
      </c>
      <c r="C43" s="52" t="s">
        <v>120</v>
      </c>
      <c r="D43" s="50">
        <v>1</v>
      </c>
      <c r="E43" s="45">
        <f t="shared" si="3"/>
        <v>0.05</v>
      </c>
      <c r="F43" s="46">
        <v>5</v>
      </c>
      <c r="G43" s="47" t="s">
        <v>135</v>
      </c>
      <c r="H43" s="62" t="s">
        <v>104</v>
      </c>
    </row>
    <row r="44" spans="1:8" ht="20.100000000000001" customHeight="1" x14ac:dyDescent="0.25">
      <c r="A44" s="59" t="s">
        <v>269</v>
      </c>
      <c r="B44" s="44" t="s">
        <v>389</v>
      </c>
      <c r="C44" s="52" t="s">
        <v>120</v>
      </c>
      <c r="D44" s="50">
        <v>0.5</v>
      </c>
      <c r="E44" s="45">
        <f t="shared" si="3"/>
        <v>2.5000000000000001E-2</v>
      </c>
      <c r="F44" s="46">
        <v>1</v>
      </c>
      <c r="G44" s="47" t="s">
        <v>135</v>
      </c>
      <c r="H44" s="62" t="s">
        <v>104</v>
      </c>
    </row>
    <row r="45" spans="1:8" ht="20.100000000000001" customHeight="1" x14ac:dyDescent="0.25">
      <c r="A45" s="59" t="s">
        <v>269</v>
      </c>
      <c r="B45" s="44" t="s">
        <v>335</v>
      </c>
      <c r="C45" s="52"/>
      <c r="D45" s="50">
        <v>10</v>
      </c>
      <c r="E45" s="45">
        <f t="shared" si="3"/>
        <v>0.5</v>
      </c>
      <c r="F45" s="46">
        <v>10</v>
      </c>
      <c r="G45" s="47" t="s">
        <v>135</v>
      </c>
      <c r="H45" s="62"/>
    </row>
    <row r="46" spans="1:8" ht="20.100000000000001" customHeight="1" x14ac:dyDescent="0.25">
      <c r="A46" s="59" t="s">
        <v>269</v>
      </c>
      <c r="B46" s="44" t="s">
        <v>339</v>
      </c>
      <c r="C46" s="52" t="s">
        <v>366</v>
      </c>
      <c r="D46" s="50">
        <v>50</v>
      </c>
      <c r="E46" s="45">
        <f>D46/20</f>
        <v>2.5</v>
      </c>
      <c r="F46" s="51">
        <v>1</v>
      </c>
      <c r="G46" s="47" t="s">
        <v>46</v>
      </c>
      <c r="H46" s="62"/>
    </row>
    <row r="47" spans="1:8" ht="20.100000000000001" customHeight="1" x14ac:dyDescent="0.25">
      <c r="A47" s="59" t="s">
        <v>269</v>
      </c>
      <c r="B47" s="44" t="s">
        <v>301</v>
      </c>
      <c r="C47" s="52"/>
      <c r="D47" s="50">
        <v>20</v>
      </c>
      <c r="E47" s="45">
        <f>D47/20</f>
        <v>1</v>
      </c>
      <c r="F47" s="51">
        <v>10</v>
      </c>
      <c r="G47" s="47" t="s">
        <v>135</v>
      </c>
      <c r="H47" s="62"/>
    </row>
    <row r="48" spans="1:8" ht="20.100000000000001" customHeight="1" x14ac:dyDescent="0.25">
      <c r="A48" s="59" t="s">
        <v>269</v>
      </c>
      <c r="B48" s="44" t="s">
        <v>315</v>
      </c>
      <c r="C48" s="52"/>
      <c r="D48" s="50">
        <v>15</v>
      </c>
      <c r="E48" s="45">
        <f>D48/20</f>
        <v>0.75</v>
      </c>
      <c r="F48" s="51">
        <v>20</v>
      </c>
      <c r="G48" s="47" t="s">
        <v>46</v>
      </c>
      <c r="H48" s="62"/>
    </row>
    <row r="49" spans="1:8" ht="20.100000000000001" customHeight="1" x14ac:dyDescent="0.25">
      <c r="A49" s="59" t="s">
        <v>268</v>
      </c>
      <c r="B49" s="44" t="s">
        <v>188</v>
      </c>
      <c r="C49" s="52"/>
      <c r="D49" s="50">
        <v>60</v>
      </c>
      <c r="E49" s="45">
        <f t="shared" si="3"/>
        <v>3</v>
      </c>
      <c r="F49" s="46"/>
      <c r="G49" s="47"/>
      <c r="H49" s="62"/>
    </row>
    <row r="50" spans="1:8" ht="20.100000000000001" customHeight="1" x14ac:dyDescent="0.25">
      <c r="A50" s="59" t="s">
        <v>268</v>
      </c>
      <c r="B50" s="44" t="s">
        <v>189</v>
      </c>
      <c r="C50" s="52"/>
      <c r="D50" s="50">
        <v>100</v>
      </c>
      <c r="E50" s="45">
        <f t="shared" si="3"/>
        <v>5</v>
      </c>
      <c r="F50" s="46"/>
      <c r="G50" s="47"/>
      <c r="H50" s="62"/>
    </row>
    <row r="51" spans="1:8" ht="20.100000000000001" customHeight="1" x14ac:dyDescent="0.25">
      <c r="A51" s="59" t="s">
        <v>268</v>
      </c>
      <c r="B51" s="44" t="s">
        <v>190</v>
      </c>
      <c r="C51" s="52" t="s">
        <v>319</v>
      </c>
      <c r="D51" s="50">
        <v>60</v>
      </c>
      <c r="E51" s="45">
        <f t="shared" si="3"/>
        <v>3</v>
      </c>
      <c r="F51" s="46"/>
      <c r="G51" s="47"/>
      <c r="H51" s="62"/>
    </row>
    <row r="52" spans="1:8" ht="20.100000000000001" customHeight="1" x14ac:dyDescent="0.25">
      <c r="A52" s="59" t="s">
        <v>268</v>
      </c>
      <c r="B52" s="44" t="s">
        <v>190</v>
      </c>
      <c r="C52" s="52" t="s">
        <v>320</v>
      </c>
      <c r="D52" s="50">
        <v>30</v>
      </c>
      <c r="E52" s="45">
        <f t="shared" si="3"/>
        <v>1.5</v>
      </c>
      <c r="F52" s="46"/>
      <c r="G52" s="47"/>
      <c r="H52" s="62"/>
    </row>
    <row r="53" spans="1:8" ht="20.100000000000001" customHeight="1" x14ac:dyDescent="0.25">
      <c r="A53" s="59" t="s">
        <v>268</v>
      </c>
      <c r="B53" s="44" t="s">
        <v>190</v>
      </c>
      <c r="C53" s="52" t="s">
        <v>321</v>
      </c>
      <c r="D53" s="50">
        <v>80</v>
      </c>
      <c r="E53" s="45">
        <f t="shared" si="3"/>
        <v>4</v>
      </c>
      <c r="F53" s="46"/>
      <c r="G53" s="47"/>
      <c r="H53" s="62"/>
    </row>
    <row r="54" spans="1:8" ht="20.100000000000001" customHeight="1" x14ac:dyDescent="0.25">
      <c r="A54" s="59" t="s">
        <v>268</v>
      </c>
      <c r="B54" s="44" t="s">
        <v>234</v>
      </c>
      <c r="C54" s="52" t="s">
        <v>235</v>
      </c>
      <c r="D54" s="50">
        <v>150</v>
      </c>
      <c r="E54" s="45">
        <f>D54/20</f>
        <v>7.5</v>
      </c>
      <c r="F54" s="46"/>
      <c r="G54" s="47"/>
      <c r="H54" s="62"/>
    </row>
    <row r="55" spans="1:8" ht="20.100000000000001" customHeight="1" x14ac:dyDescent="0.25">
      <c r="A55" s="59" t="s">
        <v>268</v>
      </c>
      <c r="B55" s="44" t="s">
        <v>239</v>
      </c>
      <c r="C55" s="52"/>
      <c r="D55" s="50">
        <v>10</v>
      </c>
      <c r="E55" s="45">
        <f>D55/20</f>
        <v>0.5</v>
      </c>
      <c r="F55" s="46">
        <v>1</v>
      </c>
      <c r="G55" s="47" t="s">
        <v>46</v>
      </c>
      <c r="H55" s="62"/>
    </row>
    <row r="56" spans="1:8" ht="20.100000000000001" customHeight="1" x14ac:dyDescent="0.25">
      <c r="A56" s="59" t="s">
        <v>268</v>
      </c>
      <c r="B56" s="44" t="s">
        <v>220</v>
      </c>
      <c r="C56" s="52"/>
      <c r="D56" s="50">
        <v>5</v>
      </c>
      <c r="E56" s="45">
        <f>D56/20</f>
        <v>0.25</v>
      </c>
      <c r="F56" s="46"/>
      <c r="G56" s="47"/>
      <c r="H56" s="62"/>
    </row>
    <row r="57" spans="1:8" ht="20.100000000000001" customHeight="1" x14ac:dyDescent="0.25">
      <c r="A57" s="59" t="s">
        <v>268</v>
      </c>
      <c r="B57" s="44" t="s">
        <v>240</v>
      </c>
      <c r="C57" s="52"/>
      <c r="D57" s="50">
        <v>1</v>
      </c>
      <c r="E57" s="45">
        <f>D57/20</f>
        <v>0.05</v>
      </c>
      <c r="F57" s="46">
        <v>1</v>
      </c>
      <c r="G57" s="47" t="s">
        <v>46</v>
      </c>
      <c r="H57" s="62"/>
    </row>
    <row r="58" spans="1:8" ht="20.100000000000001" customHeight="1" x14ac:dyDescent="0.25">
      <c r="A58" s="59" t="s">
        <v>268</v>
      </c>
      <c r="B58" s="44" t="s">
        <v>160</v>
      </c>
      <c r="C58" s="52"/>
      <c r="D58" s="50">
        <v>25</v>
      </c>
      <c r="E58" s="45">
        <f t="shared" si="3"/>
        <v>1.25</v>
      </c>
      <c r="F58" s="46">
        <v>25</v>
      </c>
      <c r="G58" s="47" t="s">
        <v>46</v>
      </c>
      <c r="H58" s="62"/>
    </row>
    <row r="59" spans="1:8" ht="20.100000000000001" customHeight="1" x14ac:dyDescent="0.25">
      <c r="A59" s="59" t="s">
        <v>268</v>
      </c>
      <c r="B59" s="44" t="s">
        <v>125</v>
      </c>
      <c r="C59" s="52" t="s">
        <v>127</v>
      </c>
      <c r="D59" s="50">
        <v>50</v>
      </c>
      <c r="E59" s="45">
        <f t="shared" si="3"/>
        <v>2.5</v>
      </c>
      <c r="F59" s="46">
        <v>5</v>
      </c>
      <c r="G59" s="47" t="s">
        <v>46</v>
      </c>
      <c r="H59" s="62" t="s">
        <v>104</v>
      </c>
    </row>
    <row r="60" spans="1:8" ht="20.100000000000001" customHeight="1" x14ac:dyDescent="0.25">
      <c r="A60" s="59" t="s">
        <v>268</v>
      </c>
      <c r="B60" s="44" t="s">
        <v>126</v>
      </c>
      <c r="C60" s="52" t="s">
        <v>127</v>
      </c>
      <c r="D60" s="50">
        <v>25</v>
      </c>
      <c r="E60" s="45">
        <f t="shared" si="3"/>
        <v>1.25</v>
      </c>
      <c r="F60" s="46">
        <v>1</v>
      </c>
      <c r="G60" s="47" t="s">
        <v>46</v>
      </c>
      <c r="H60" s="62" t="s">
        <v>104</v>
      </c>
    </row>
    <row r="61" spans="1:8" ht="20.100000000000001" customHeight="1" x14ac:dyDescent="0.25">
      <c r="A61" s="59" t="s">
        <v>268</v>
      </c>
      <c r="B61" s="44" t="s">
        <v>222</v>
      </c>
      <c r="C61" s="52"/>
      <c r="D61" s="50">
        <v>200</v>
      </c>
      <c r="E61" s="45">
        <f t="shared" si="3"/>
        <v>10</v>
      </c>
      <c r="F61" s="46"/>
      <c r="G61" s="47"/>
      <c r="H61" s="62"/>
    </row>
    <row r="62" spans="1:8" ht="20.100000000000001" customHeight="1" x14ac:dyDescent="0.25">
      <c r="A62" s="59" t="s">
        <v>268</v>
      </c>
      <c r="B62" s="44" t="s">
        <v>105</v>
      </c>
      <c r="C62" s="52" t="s">
        <v>108</v>
      </c>
      <c r="D62" s="50">
        <v>60</v>
      </c>
      <c r="E62" s="45">
        <f t="shared" si="3"/>
        <v>3</v>
      </c>
      <c r="F62" s="46">
        <v>30</v>
      </c>
      <c r="G62" s="47" t="s">
        <v>46</v>
      </c>
      <c r="H62" s="62" t="s">
        <v>104</v>
      </c>
    </row>
    <row r="63" spans="1:8" ht="20.100000000000001" customHeight="1" x14ac:dyDescent="0.25">
      <c r="A63" s="59" t="s">
        <v>268</v>
      </c>
      <c r="B63" s="44" t="s">
        <v>106</v>
      </c>
      <c r="C63" s="52" t="s">
        <v>107</v>
      </c>
      <c r="D63" s="50">
        <v>150</v>
      </c>
      <c r="E63" s="45">
        <f t="shared" si="3"/>
        <v>7.5</v>
      </c>
      <c r="F63" s="46">
        <v>450</v>
      </c>
      <c r="G63" s="47" t="s">
        <v>46</v>
      </c>
      <c r="H63" s="62" t="s">
        <v>104</v>
      </c>
    </row>
    <row r="64" spans="1:8" ht="20.100000000000001" customHeight="1" x14ac:dyDescent="0.25">
      <c r="A64" s="59" t="s">
        <v>268</v>
      </c>
      <c r="B64" s="44" t="s">
        <v>213</v>
      </c>
      <c r="C64" s="52" t="s">
        <v>214</v>
      </c>
      <c r="D64" s="50">
        <v>40</v>
      </c>
      <c r="E64" s="45">
        <f t="shared" si="3"/>
        <v>2</v>
      </c>
      <c r="F64" s="46"/>
      <c r="G64" s="47"/>
      <c r="H64" s="62"/>
    </row>
    <row r="65" spans="1:8" ht="20.100000000000001" customHeight="1" x14ac:dyDescent="0.25">
      <c r="A65" s="59" t="s">
        <v>268</v>
      </c>
      <c r="B65" s="44" t="s">
        <v>215</v>
      </c>
      <c r="C65" s="52"/>
      <c r="D65" s="50">
        <v>25</v>
      </c>
      <c r="E65" s="45">
        <f>D65/20</f>
        <v>1.25</v>
      </c>
      <c r="F65" s="46"/>
      <c r="G65" s="47"/>
      <c r="H65" s="62"/>
    </row>
    <row r="66" spans="1:8" ht="20.100000000000001" customHeight="1" x14ac:dyDescent="0.25">
      <c r="A66" s="59" t="s">
        <v>268</v>
      </c>
      <c r="B66" s="44" t="s">
        <v>204</v>
      </c>
      <c r="C66" s="52" t="s">
        <v>205</v>
      </c>
      <c r="D66" s="50">
        <v>25</v>
      </c>
      <c r="E66" s="45">
        <f>D66/20</f>
        <v>1.25</v>
      </c>
      <c r="F66" s="46"/>
      <c r="G66" s="47"/>
      <c r="H66" s="62"/>
    </row>
    <row r="67" spans="1:8" ht="20.100000000000001" customHeight="1" x14ac:dyDescent="0.25">
      <c r="A67" s="59" t="s">
        <v>267</v>
      </c>
      <c r="B67" s="44" t="s">
        <v>238</v>
      </c>
      <c r="C67" s="52"/>
      <c r="D67" s="50">
        <v>5</v>
      </c>
      <c r="E67" s="45">
        <f t="shared" si="3"/>
        <v>0.25</v>
      </c>
      <c r="F67" s="46"/>
      <c r="G67" s="47"/>
      <c r="H67" s="62"/>
    </row>
    <row r="68" spans="1:8" ht="20.100000000000001" customHeight="1" x14ac:dyDescent="0.25">
      <c r="A68" s="59" t="s">
        <v>267</v>
      </c>
      <c r="B68" s="44" t="s">
        <v>131</v>
      </c>
      <c r="C68" s="52" t="s">
        <v>132</v>
      </c>
      <c r="D68" s="50">
        <v>75</v>
      </c>
      <c r="E68" s="45">
        <f t="shared" si="3"/>
        <v>3.75</v>
      </c>
      <c r="F68" s="46">
        <v>4</v>
      </c>
      <c r="G68" s="47" t="s">
        <v>135</v>
      </c>
      <c r="H68" s="62"/>
    </row>
    <row r="69" spans="1:8" ht="20.100000000000001" customHeight="1" x14ac:dyDescent="0.25">
      <c r="A69" s="59" t="s">
        <v>267</v>
      </c>
      <c r="B69" s="44" t="s">
        <v>232</v>
      </c>
      <c r="C69" s="52" t="s">
        <v>233</v>
      </c>
      <c r="D69" s="50">
        <v>2</v>
      </c>
      <c r="E69" s="45">
        <f t="shared" si="3"/>
        <v>0.1</v>
      </c>
      <c r="F69" s="46"/>
      <c r="G69" s="47"/>
      <c r="H69" s="62"/>
    </row>
    <row r="70" spans="1:8" ht="20.100000000000001" customHeight="1" x14ac:dyDescent="0.25">
      <c r="A70" s="59" t="s">
        <v>267</v>
      </c>
      <c r="B70" s="44" t="s">
        <v>133</v>
      </c>
      <c r="C70" s="52"/>
      <c r="D70" s="50">
        <v>30</v>
      </c>
      <c r="E70" s="45">
        <f t="shared" si="3"/>
        <v>1.5</v>
      </c>
      <c r="F70" s="46">
        <v>5</v>
      </c>
      <c r="G70" s="47" t="s">
        <v>135</v>
      </c>
      <c r="H70" s="62" t="s">
        <v>104</v>
      </c>
    </row>
    <row r="71" spans="1:8" ht="20.100000000000001" customHeight="1" x14ac:dyDescent="0.25">
      <c r="A71" s="59" t="s">
        <v>267</v>
      </c>
      <c r="B71" s="180" t="s">
        <v>134</v>
      </c>
      <c r="C71" s="52"/>
      <c r="D71" s="50">
        <v>20</v>
      </c>
      <c r="E71" s="45">
        <f t="shared" si="3"/>
        <v>1</v>
      </c>
      <c r="F71" s="46">
        <v>3</v>
      </c>
      <c r="G71" s="47" t="s">
        <v>135</v>
      </c>
      <c r="H71" s="62"/>
    </row>
    <row r="72" spans="1:8" ht="20.100000000000001" customHeight="1" x14ac:dyDescent="0.25">
      <c r="A72" s="59" t="s">
        <v>267</v>
      </c>
      <c r="B72" s="180" t="s">
        <v>153</v>
      </c>
      <c r="C72" s="52"/>
      <c r="D72" s="50">
        <v>75</v>
      </c>
      <c r="E72" s="45">
        <f t="shared" si="3"/>
        <v>3.75</v>
      </c>
      <c r="F72" s="46">
        <v>75</v>
      </c>
      <c r="G72" s="47" t="s">
        <v>46</v>
      </c>
      <c r="H72" s="62"/>
    </row>
    <row r="73" spans="1:8" ht="20.100000000000001" customHeight="1" x14ac:dyDescent="0.25">
      <c r="A73" s="59" t="s">
        <v>267</v>
      </c>
      <c r="B73" s="180" t="s">
        <v>171</v>
      </c>
      <c r="C73" s="52"/>
      <c r="D73" s="50">
        <v>5</v>
      </c>
      <c r="E73" s="45">
        <f t="shared" si="3"/>
        <v>0.25</v>
      </c>
      <c r="F73" s="46">
        <v>20</v>
      </c>
      <c r="G73" s="47" t="s">
        <v>46</v>
      </c>
      <c r="H73" s="62"/>
    </row>
    <row r="74" spans="1:8" ht="20.100000000000001" customHeight="1" x14ac:dyDescent="0.25">
      <c r="A74" s="59" t="s">
        <v>267</v>
      </c>
      <c r="B74" s="180" t="s">
        <v>172</v>
      </c>
      <c r="C74" s="52"/>
      <c r="D74" s="50">
        <v>10</v>
      </c>
      <c r="E74" s="45">
        <f t="shared" si="3"/>
        <v>0.5</v>
      </c>
      <c r="F74" s="46">
        <v>10</v>
      </c>
      <c r="G74" s="47" t="s">
        <v>46</v>
      </c>
      <c r="H74" s="62"/>
    </row>
    <row r="75" spans="1:8" ht="20.100000000000001" customHeight="1" x14ac:dyDescent="0.25">
      <c r="A75" s="59" t="s">
        <v>267</v>
      </c>
      <c r="B75" s="180" t="s">
        <v>170</v>
      </c>
      <c r="C75" s="52"/>
      <c r="D75" s="50">
        <v>10</v>
      </c>
      <c r="E75" s="45">
        <f t="shared" si="3"/>
        <v>0.5</v>
      </c>
      <c r="F75" s="46">
        <v>30</v>
      </c>
      <c r="G75" s="47" t="s">
        <v>46</v>
      </c>
      <c r="H75" s="62"/>
    </row>
    <row r="76" spans="1:8" ht="20.100000000000001" customHeight="1" x14ac:dyDescent="0.25">
      <c r="A76" s="59" t="s">
        <v>267</v>
      </c>
      <c r="B76" s="180" t="s">
        <v>176</v>
      </c>
      <c r="C76" s="52"/>
      <c r="D76" s="50">
        <v>180</v>
      </c>
      <c r="E76" s="45">
        <f t="shared" si="3"/>
        <v>9</v>
      </c>
      <c r="F76" s="46">
        <v>10</v>
      </c>
      <c r="G76" s="47" t="s">
        <v>46</v>
      </c>
      <c r="H76" s="62"/>
    </row>
    <row r="77" spans="1:8" ht="20.100000000000001" customHeight="1" x14ac:dyDescent="0.25">
      <c r="A77" s="59" t="s">
        <v>267</v>
      </c>
      <c r="B77" s="180" t="s">
        <v>223</v>
      </c>
      <c r="C77" s="52"/>
      <c r="D77" s="50">
        <v>100</v>
      </c>
      <c r="E77" s="45">
        <f t="shared" si="3"/>
        <v>5</v>
      </c>
      <c r="F77" s="46">
        <v>3</v>
      </c>
      <c r="G77" s="47" t="s">
        <v>141</v>
      </c>
      <c r="H77" s="62"/>
    </row>
    <row r="78" spans="1:8" ht="20.100000000000001" customHeight="1" x14ac:dyDescent="0.25">
      <c r="A78" s="59" t="s">
        <v>267</v>
      </c>
      <c r="B78" s="180" t="s">
        <v>177</v>
      </c>
      <c r="C78" s="52"/>
      <c r="D78" s="50">
        <v>75</v>
      </c>
      <c r="E78" s="45">
        <f t="shared" si="3"/>
        <v>3.75</v>
      </c>
      <c r="F78" s="46">
        <v>3</v>
      </c>
      <c r="G78" s="47" t="s">
        <v>46</v>
      </c>
      <c r="H78" s="62"/>
    </row>
    <row r="79" spans="1:8" ht="20.100000000000001" customHeight="1" x14ac:dyDescent="0.25">
      <c r="A79" s="59" t="s">
        <v>267</v>
      </c>
      <c r="B79" s="180" t="s">
        <v>175</v>
      </c>
      <c r="C79" s="52"/>
      <c r="D79" s="50">
        <v>200</v>
      </c>
      <c r="E79" s="45">
        <f t="shared" si="3"/>
        <v>10</v>
      </c>
      <c r="F79" s="46">
        <v>20</v>
      </c>
      <c r="G79" s="47" t="s">
        <v>46</v>
      </c>
      <c r="H79" s="62"/>
    </row>
    <row r="80" spans="1:8" ht="20.100000000000001" customHeight="1" x14ac:dyDescent="0.25">
      <c r="A80" s="59" t="s">
        <v>267</v>
      </c>
      <c r="B80" s="180" t="s">
        <v>224</v>
      </c>
      <c r="C80" s="52"/>
      <c r="D80" s="50">
        <v>10</v>
      </c>
      <c r="E80" s="45">
        <f t="shared" si="3"/>
        <v>0.5</v>
      </c>
      <c r="F80" s="46">
        <v>1</v>
      </c>
      <c r="G80" s="47" t="s">
        <v>141</v>
      </c>
      <c r="H80" s="62"/>
    </row>
    <row r="81" spans="1:8" ht="20.100000000000001" customHeight="1" x14ac:dyDescent="0.25">
      <c r="A81" s="59" t="s">
        <v>267</v>
      </c>
      <c r="B81" s="180" t="s">
        <v>237</v>
      </c>
      <c r="C81" s="52"/>
      <c r="D81" s="50">
        <v>50</v>
      </c>
      <c r="E81" s="45">
        <f t="shared" si="3"/>
        <v>2.5</v>
      </c>
      <c r="F81" s="46"/>
      <c r="G81" s="47"/>
      <c r="H81" s="62"/>
    </row>
    <row r="82" spans="1:8" ht="20.100000000000001" customHeight="1" x14ac:dyDescent="0.25">
      <c r="A82" s="59" t="s">
        <v>448</v>
      </c>
      <c r="B82" s="180" t="s">
        <v>449</v>
      </c>
      <c r="C82" s="52" t="s">
        <v>455</v>
      </c>
      <c r="D82" s="50">
        <v>1600</v>
      </c>
      <c r="E82" s="45">
        <f t="shared" si="3"/>
        <v>80</v>
      </c>
      <c r="F82" s="46">
        <v>100</v>
      </c>
      <c r="G82" s="47" t="s">
        <v>46</v>
      </c>
      <c r="H82" s="62"/>
    </row>
    <row r="83" spans="1:8" ht="20.100000000000001" customHeight="1" x14ac:dyDescent="0.25">
      <c r="A83" s="59" t="s">
        <v>448</v>
      </c>
      <c r="B83" s="180" t="s">
        <v>452</v>
      </c>
      <c r="C83" s="52" t="s">
        <v>456</v>
      </c>
      <c r="D83" s="50">
        <v>2500</v>
      </c>
      <c r="E83" s="45">
        <f t="shared" si="3"/>
        <v>125</v>
      </c>
      <c r="F83" s="46">
        <v>170</v>
      </c>
      <c r="G83" s="47" t="s">
        <v>46</v>
      </c>
      <c r="H83" s="62" t="s">
        <v>104</v>
      </c>
    </row>
    <row r="84" spans="1:8" ht="20.100000000000001" customHeight="1" x14ac:dyDescent="0.25">
      <c r="A84" s="59" t="s">
        <v>448</v>
      </c>
      <c r="B84" s="180" t="s">
        <v>450</v>
      </c>
      <c r="C84" s="52" t="s">
        <v>454</v>
      </c>
      <c r="D84" s="50">
        <v>3500</v>
      </c>
      <c r="E84" s="45">
        <f t="shared" si="3"/>
        <v>175</v>
      </c>
      <c r="F84" s="46">
        <v>250</v>
      </c>
      <c r="G84" s="47" t="s">
        <v>46</v>
      </c>
      <c r="H84" s="62"/>
    </row>
    <row r="85" spans="1:8" ht="20.100000000000001" customHeight="1" x14ac:dyDescent="0.25">
      <c r="A85" s="59" t="s">
        <v>448</v>
      </c>
      <c r="B85" s="180" t="s">
        <v>451</v>
      </c>
      <c r="C85" s="52" t="s">
        <v>453</v>
      </c>
      <c r="D85" s="50">
        <v>5000</v>
      </c>
      <c r="E85" s="45">
        <f t="shared" si="3"/>
        <v>250</v>
      </c>
      <c r="F85" s="46">
        <v>500</v>
      </c>
      <c r="G85" s="47" t="s">
        <v>46</v>
      </c>
      <c r="H85" s="62"/>
    </row>
    <row r="86" spans="1:8" ht="20.100000000000001" customHeight="1" x14ac:dyDescent="0.25">
      <c r="A86" s="59" t="s">
        <v>448</v>
      </c>
      <c r="B86" s="180" t="s">
        <v>248</v>
      </c>
      <c r="C86" s="52"/>
      <c r="D86" s="50">
        <v>200</v>
      </c>
      <c r="E86" s="45">
        <f t="shared" si="3"/>
        <v>10</v>
      </c>
      <c r="F86" s="46">
        <v>10</v>
      </c>
      <c r="G86" s="47" t="s">
        <v>46</v>
      </c>
      <c r="H86" s="62" t="s">
        <v>104</v>
      </c>
    </row>
    <row r="87" spans="1:8" ht="20.100000000000001" customHeight="1" x14ac:dyDescent="0.25">
      <c r="A87" s="59" t="s">
        <v>448</v>
      </c>
      <c r="B87" s="180" t="s">
        <v>246</v>
      </c>
      <c r="C87" s="52"/>
      <c r="D87" s="50">
        <v>250</v>
      </c>
      <c r="E87" s="45">
        <f t="shared" si="3"/>
        <v>12.5</v>
      </c>
      <c r="F87" s="46">
        <v>15</v>
      </c>
      <c r="G87" s="47" t="s">
        <v>46</v>
      </c>
      <c r="H87" s="62" t="s">
        <v>104</v>
      </c>
    </row>
    <row r="88" spans="1:8" ht="20.100000000000001" customHeight="1" x14ac:dyDescent="0.25">
      <c r="A88" s="59" t="s">
        <v>448</v>
      </c>
      <c r="B88" s="180" t="s">
        <v>247</v>
      </c>
      <c r="C88" s="52"/>
      <c r="D88" s="50">
        <v>500</v>
      </c>
      <c r="E88" s="45">
        <f t="shared" si="3"/>
        <v>25</v>
      </c>
      <c r="F88" s="46">
        <v>30</v>
      </c>
      <c r="G88" s="47" t="s">
        <v>46</v>
      </c>
      <c r="H88" s="62" t="s">
        <v>104</v>
      </c>
    </row>
    <row r="89" spans="1:8" ht="20.100000000000001" customHeight="1" x14ac:dyDescent="0.25">
      <c r="A89" s="59" t="s">
        <v>263</v>
      </c>
      <c r="B89" s="180" t="s">
        <v>249</v>
      </c>
      <c r="C89" s="52"/>
      <c r="D89" s="50">
        <v>20</v>
      </c>
      <c r="E89" s="45">
        <f t="shared" si="3"/>
        <v>1</v>
      </c>
      <c r="F89" s="46">
        <v>20</v>
      </c>
      <c r="G89" s="47" t="s">
        <v>46</v>
      </c>
      <c r="H89" s="62"/>
    </row>
    <row r="90" spans="1:8" ht="20.100000000000001" customHeight="1" x14ac:dyDescent="0.25">
      <c r="A90" s="59" t="s">
        <v>263</v>
      </c>
      <c r="B90" s="180" t="s">
        <v>250</v>
      </c>
      <c r="C90" s="52"/>
      <c r="D90" s="50">
        <v>20</v>
      </c>
      <c r="E90" s="45">
        <f t="shared" si="3"/>
        <v>1</v>
      </c>
      <c r="F90" s="46">
        <v>100</v>
      </c>
      <c r="G90" s="47" t="s">
        <v>46</v>
      </c>
      <c r="H90" s="62"/>
    </row>
    <row r="91" spans="1:8" ht="20.100000000000001" customHeight="1" x14ac:dyDescent="0.25">
      <c r="A91" s="59" t="s">
        <v>263</v>
      </c>
      <c r="B91" s="180" t="s">
        <v>191</v>
      </c>
      <c r="C91" s="52" t="s">
        <v>254</v>
      </c>
      <c r="D91" s="50">
        <v>800</v>
      </c>
      <c r="E91" s="45">
        <f t="shared" si="3"/>
        <v>40</v>
      </c>
      <c r="F91" s="46">
        <v>28</v>
      </c>
      <c r="G91" s="47" t="s">
        <v>46</v>
      </c>
      <c r="H91" s="62" t="s">
        <v>104</v>
      </c>
    </row>
    <row r="92" spans="1:8" ht="20.100000000000001" customHeight="1" x14ac:dyDescent="0.25">
      <c r="A92" s="59" t="s">
        <v>263</v>
      </c>
      <c r="B92" s="180" t="s">
        <v>192</v>
      </c>
      <c r="C92" s="52" t="s">
        <v>231</v>
      </c>
      <c r="D92" s="50">
        <v>200</v>
      </c>
      <c r="E92" s="45">
        <f t="shared" si="3"/>
        <v>10</v>
      </c>
      <c r="F92" s="46">
        <v>9</v>
      </c>
      <c r="G92" s="47" t="s">
        <v>46</v>
      </c>
      <c r="H92" s="62" t="s">
        <v>104</v>
      </c>
    </row>
    <row r="93" spans="1:8" ht="20.100000000000001" customHeight="1" x14ac:dyDescent="0.25">
      <c r="A93" s="59" t="s">
        <v>263</v>
      </c>
      <c r="B93" s="180" t="s">
        <v>225</v>
      </c>
      <c r="C93" s="52" t="s">
        <v>271</v>
      </c>
      <c r="D93" s="50">
        <v>500</v>
      </c>
      <c r="E93" s="45">
        <f t="shared" si="3"/>
        <v>25</v>
      </c>
      <c r="F93" s="46">
        <v>17</v>
      </c>
      <c r="G93" s="47" t="s">
        <v>135</v>
      </c>
      <c r="H93" s="62" t="s">
        <v>104</v>
      </c>
    </row>
    <row r="94" spans="1:8" ht="20.100000000000001" customHeight="1" x14ac:dyDescent="0.25">
      <c r="A94" s="59" t="s">
        <v>263</v>
      </c>
      <c r="B94" s="180" t="s">
        <v>226</v>
      </c>
      <c r="C94" s="52" t="s">
        <v>140</v>
      </c>
      <c r="D94" s="50">
        <v>100</v>
      </c>
      <c r="E94" s="45">
        <f t="shared" si="3"/>
        <v>5</v>
      </c>
      <c r="F94" s="46">
        <v>8</v>
      </c>
      <c r="G94" s="47" t="s">
        <v>135</v>
      </c>
      <c r="H94" s="62" t="s">
        <v>104</v>
      </c>
    </row>
    <row r="95" spans="1:8" ht="20.100000000000001" customHeight="1" x14ac:dyDescent="0.25">
      <c r="A95" s="59" t="s">
        <v>263</v>
      </c>
      <c r="B95" s="180" t="s">
        <v>227</v>
      </c>
      <c r="C95" s="52" t="s">
        <v>253</v>
      </c>
      <c r="D95" s="50">
        <v>1000</v>
      </c>
      <c r="E95" s="45">
        <f t="shared" si="3"/>
        <v>50</v>
      </c>
      <c r="F95" s="46"/>
      <c r="G95" s="47"/>
      <c r="H95" s="62" t="s">
        <v>104</v>
      </c>
    </row>
    <row r="96" spans="1:8" ht="20.100000000000001" customHeight="1" x14ac:dyDescent="0.25">
      <c r="A96" s="59" t="s">
        <v>263</v>
      </c>
      <c r="B96" s="180" t="s">
        <v>228</v>
      </c>
      <c r="C96" s="52" t="s">
        <v>272</v>
      </c>
      <c r="D96" s="50">
        <v>200</v>
      </c>
      <c r="E96" s="45">
        <f t="shared" si="3"/>
        <v>10</v>
      </c>
      <c r="F96" s="46"/>
      <c r="G96" s="47"/>
      <c r="H96" s="62" t="s">
        <v>104</v>
      </c>
    </row>
    <row r="97" spans="1:8" ht="20.100000000000001" customHeight="1" x14ac:dyDescent="0.25">
      <c r="A97" s="59" t="s">
        <v>263</v>
      </c>
      <c r="B97" s="180" t="s">
        <v>229</v>
      </c>
      <c r="C97" s="52" t="s">
        <v>230</v>
      </c>
      <c r="D97" s="50">
        <v>40</v>
      </c>
      <c r="E97" s="45">
        <f t="shared" si="3"/>
        <v>2</v>
      </c>
      <c r="F97" s="46"/>
      <c r="G97" s="47"/>
      <c r="H97" s="62" t="s">
        <v>104</v>
      </c>
    </row>
    <row r="98" spans="1:8" ht="20.100000000000001" customHeight="1" x14ac:dyDescent="0.25">
      <c r="A98" s="59" t="s">
        <v>263</v>
      </c>
      <c r="B98" s="180" t="s">
        <v>136</v>
      </c>
      <c r="C98" s="52" t="s">
        <v>137</v>
      </c>
      <c r="D98" s="50">
        <v>20</v>
      </c>
      <c r="E98" s="45">
        <f t="shared" si="3"/>
        <v>1</v>
      </c>
      <c r="F98" s="46">
        <v>2</v>
      </c>
      <c r="G98" s="47" t="s">
        <v>46</v>
      </c>
      <c r="H98" s="62"/>
    </row>
    <row r="99" spans="1:8" ht="20.100000000000001" customHeight="1" x14ac:dyDescent="0.25">
      <c r="A99" s="59" t="s">
        <v>263</v>
      </c>
      <c r="B99" s="180" t="s">
        <v>138</v>
      </c>
      <c r="C99" s="52" t="s">
        <v>261</v>
      </c>
      <c r="D99" s="50">
        <v>5</v>
      </c>
      <c r="E99" s="45">
        <f t="shared" si="3"/>
        <v>0.25</v>
      </c>
      <c r="F99" s="46">
        <v>10</v>
      </c>
      <c r="G99" s="47" t="s">
        <v>141</v>
      </c>
      <c r="H99" s="62"/>
    </row>
    <row r="100" spans="1:8" ht="20.100000000000001" customHeight="1" x14ac:dyDescent="0.25">
      <c r="A100" s="59" t="s">
        <v>263</v>
      </c>
      <c r="B100" s="180" t="s">
        <v>139</v>
      </c>
      <c r="C100" s="52" t="s">
        <v>260</v>
      </c>
      <c r="D100" s="50">
        <v>20</v>
      </c>
      <c r="E100" s="45">
        <f t="shared" si="3"/>
        <v>1</v>
      </c>
      <c r="F100" s="46">
        <v>16</v>
      </c>
      <c r="G100" s="47" t="s">
        <v>141</v>
      </c>
      <c r="H100" s="62"/>
    </row>
    <row r="101" spans="1:8" ht="20.100000000000001" customHeight="1" x14ac:dyDescent="0.25">
      <c r="A101" s="59" t="s">
        <v>263</v>
      </c>
      <c r="B101" s="180" t="s">
        <v>243</v>
      </c>
      <c r="C101" s="52" t="s">
        <v>245</v>
      </c>
      <c r="D101" s="50">
        <v>100</v>
      </c>
      <c r="E101" s="45">
        <f t="shared" si="3"/>
        <v>5</v>
      </c>
      <c r="F101" s="46"/>
      <c r="G101" s="47"/>
      <c r="H101" s="62" t="s">
        <v>104</v>
      </c>
    </row>
    <row r="102" spans="1:8" ht="20.100000000000001" customHeight="1" x14ac:dyDescent="0.25">
      <c r="A102" s="59" t="s">
        <v>263</v>
      </c>
      <c r="B102" s="180" t="s">
        <v>244</v>
      </c>
      <c r="C102" s="52" t="s">
        <v>137</v>
      </c>
      <c r="D102" s="50">
        <v>150</v>
      </c>
      <c r="E102" s="45">
        <f t="shared" si="3"/>
        <v>7.5</v>
      </c>
      <c r="F102" s="46"/>
      <c r="G102" s="47"/>
      <c r="H102" s="62"/>
    </row>
    <row r="103" spans="1:8" ht="20.100000000000001" customHeight="1" x14ac:dyDescent="0.25">
      <c r="A103" s="59" t="s">
        <v>263</v>
      </c>
      <c r="B103" s="180" t="s">
        <v>142</v>
      </c>
      <c r="C103" s="52" t="s">
        <v>143</v>
      </c>
      <c r="D103" s="50">
        <v>10</v>
      </c>
      <c r="E103" s="45">
        <f t="shared" si="3"/>
        <v>0.5</v>
      </c>
      <c r="F103" s="46">
        <v>1</v>
      </c>
      <c r="G103" s="47" t="s">
        <v>46</v>
      </c>
      <c r="H103" s="62"/>
    </row>
    <row r="104" spans="1:8" ht="20.100000000000001" customHeight="1" x14ac:dyDescent="0.25">
      <c r="A104" s="59" t="s">
        <v>263</v>
      </c>
      <c r="B104" s="180" t="s">
        <v>144</v>
      </c>
      <c r="C104" s="52" t="s">
        <v>145</v>
      </c>
      <c r="D104" s="50">
        <v>5</v>
      </c>
      <c r="E104" s="45">
        <f t="shared" si="3"/>
        <v>0.25</v>
      </c>
      <c r="F104" s="46">
        <v>15</v>
      </c>
      <c r="G104" s="47" t="s">
        <v>135</v>
      </c>
      <c r="H104" s="62"/>
    </row>
    <row r="105" spans="1:8" ht="20.100000000000001" customHeight="1" x14ac:dyDescent="0.25">
      <c r="A105" s="59" t="s">
        <v>263</v>
      </c>
      <c r="B105" s="180" t="s">
        <v>236</v>
      </c>
      <c r="C105" s="52"/>
      <c r="D105" s="50">
        <v>1</v>
      </c>
      <c r="E105" s="45">
        <f t="shared" si="3"/>
        <v>0.05</v>
      </c>
      <c r="F105" s="46"/>
      <c r="G105" s="47"/>
      <c r="H105" s="62"/>
    </row>
    <row r="106" spans="1:8" ht="20.100000000000001" customHeight="1" x14ac:dyDescent="0.25">
      <c r="A106" s="59" t="s">
        <v>263</v>
      </c>
      <c r="B106" s="180" t="s">
        <v>251</v>
      </c>
      <c r="C106" s="52" t="s">
        <v>259</v>
      </c>
      <c r="D106" s="50">
        <v>150</v>
      </c>
      <c r="E106" s="45">
        <f t="shared" si="3"/>
        <v>7.5</v>
      </c>
      <c r="F106" s="46" t="s">
        <v>80</v>
      </c>
      <c r="G106" s="47"/>
      <c r="H106" s="62"/>
    </row>
    <row r="107" spans="1:8" ht="20.100000000000001" customHeight="1" x14ac:dyDescent="0.25">
      <c r="A107" s="59" t="s">
        <v>263</v>
      </c>
      <c r="B107" s="180" t="s">
        <v>251</v>
      </c>
      <c r="C107" s="52" t="s">
        <v>258</v>
      </c>
      <c r="D107" s="50">
        <f>7.5*20</f>
        <v>150</v>
      </c>
      <c r="E107" s="45">
        <f t="shared" si="3"/>
        <v>7.5</v>
      </c>
      <c r="F107" s="46" t="s">
        <v>80</v>
      </c>
      <c r="G107" s="47"/>
      <c r="H107" s="62"/>
    </row>
    <row r="108" spans="1:8" ht="20.100000000000001" customHeight="1" x14ac:dyDescent="0.25">
      <c r="A108" s="59" t="s">
        <v>263</v>
      </c>
      <c r="B108" s="180" t="s">
        <v>251</v>
      </c>
      <c r="C108" s="52" t="s">
        <v>257</v>
      </c>
      <c r="D108" s="50">
        <v>350</v>
      </c>
      <c r="E108" s="45">
        <f t="shared" ref="E108" si="4">D108/20</f>
        <v>17.5</v>
      </c>
      <c r="F108" s="46" t="s">
        <v>80</v>
      </c>
      <c r="G108" s="47"/>
      <c r="H108" s="62"/>
    </row>
    <row r="109" spans="1:8" ht="20.100000000000001" customHeight="1" x14ac:dyDescent="0.25">
      <c r="A109" s="59" t="s">
        <v>263</v>
      </c>
      <c r="B109" s="180" t="s">
        <v>251</v>
      </c>
      <c r="C109" s="52" t="s">
        <v>256</v>
      </c>
      <c r="D109" s="50">
        <v>600</v>
      </c>
      <c r="E109" s="45">
        <f t="shared" ref="E109:E110" si="5">D109/20</f>
        <v>30</v>
      </c>
      <c r="F109" s="46" t="s">
        <v>80</v>
      </c>
      <c r="G109" s="47"/>
      <c r="H109" s="62"/>
    </row>
    <row r="110" spans="1:8" ht="20.100000000000001" customHeight="1" x14ac:dyDescent="0.25">
      <c r="A110" s="59" t="s">
        <v>263</v>
      </c>
      <c r="B110" s="180" t="s">
        <v>252</v>
      </c>
      <c r="C110" s="52" t="s">
        <v>255</v>
      </c>
      <c r="D110" s="50">
        <v>1</v>
      </c>
      <c r="E110" s="45">
        <f t="shared" si="5"/>
        <v>0.05</v>
      </c>
      <c r="F110" s="46" t="s">
        <v>80</v>
      </c>
      <c r="G110" s="47"/>
      <c r="H110" s="62"/>
    </row>
    <row r="111" spans="1:8" ht="20.100000000000001" customHeight="1" x14ac:dyDescent="0.25">
      <c r="A111" s="59" t="s">
        <v>264</v>
      </c>
      <c r="B111" s="180" t="s">
        <v>169</v>
      </c>
      <c r="C111" s="52"/>
      <c r="D111" s="50">
        <v>5</v>
      </c>
      <c r="E111" s="45">
        <f t="shared" si="3"/>
        <v>0.25</v>
      </c>
      <c r="F111" s="46">
        <v>1</v>
      </c>
      <c r="G111" s="47" t="s">
        <v>135</v>
      </c>
      <c r="H111" s="62"/>
    </row>
    <row r="112" spans="1:8" ht="20.100000000000001" customHeight="1" x14ac:dyDescent="0.25">
      <c r="A112" s="59" t="s">
        <v>264</v>
      </c>
      <c r="B112" s="180" t="s">
        <v>146</v>
      </c>
      <c r="C112" s="52"/>
      <c r="D112" s="50">
        <v>2</v>
      </c>
      <c r="E112" s="45">
        <f t="shared" si="3"/>
        <v>0.1</v>
      </c>
      <c r="F112" s="51">
        <v>1</v>
      </c>
      <c r="G112" s="47" t="s">
        <v>46</v>
      </c>
      <c r="H112" s="62"/>
    </row>
    <row r="113" spans="1:8" ht="20.100000000000001" customHeight="1" x14ac:dyDescent="0.25">
      <c r="A113" s="59" t="s">
        <v>264</v>
      </c>
      <c r="B113" s="180" t="s">
        <v>173</v>
      </c>
      <c r="C113" s="52"/>
      <c r="D113" s="50">
        <v>2</v>
      </c>
      <c r="E113" s="45">
        <f t="shared" ref="E113:E119" si="6">D113/20</f>
        <v>0.1</v>
      </c>
      <c r="F113" s="51">
        <v>1</v>
      </c>
      <c r="G113" s="47" t="s">
        <v>141</v>
      </c>
      <c r="H113" s="62" t="s">
        <v>104</v>
      </c>
    </row>
    <row r="114" spans="1:8" ht="20.100000000000001" customHeight="1" x14ac:dyDescent="0.25">
      <c r="A114" s="59" t="s">
        <v>264</v>
      </c>
      <c r="B114" s="180" t="s">
        <v>129</v>
      </c>
      <c r="C114" s="52" t="s">
        <v>130</v>
      </c>
      <c r="D114" s="50">
        <v>7</v>
      </c>
      <c r="E114" s="45">
        <f t="shared" si="6"/>
        <v>0.35</v>
      </c>
      <c r="F114" s="51"/>
      <c r="G114" s="47"/>
      <c r="H114" s="62"/>
    </row>
    <row r="115" spans="1:8" ht="20.100000000000001" customHeight="1" x14ac:dyDescent="0.25">
      <c r="A115" s="59" t="s">
        <v>264</v>
      </c>
      <c r="B115" s="180" t="s">
        <v>166</v>
      </c>
      <c r="C115" s="52" t="s">
        <v>130</v>
      </c>
      <c r="D115" s="50">
        <v>20</v>
      </c>
      <c r="E115" s="45">
        <f t="shared" si="6"/>
        <v>1</v>
      </c>
      <c r="F115" s="51">
        <v>1</v>
      </c>
      <c r="G115" s="47" t="s">
        <v>46</v>
      </c>
      <c r="H115" s="62"/>
    </row>
    <row r="116" spans="1:8" ht="20.100000000000001" customHeight="1" x14ac:dyDescent="0.25">
      <c r="A116" s="59" t="s">
        <v>264</v>
      </c>
      <c r="B116" s="180" t="s">
        <v>167</v>
      </c>
      <c r="C116" s="52" t="s">
        <v>183</v>
      </c>
      <c r="D116" s="50">
        <v>50</v>
      </c>
      <c r="E116" s="45">
        <f t="shared" si="6"/>
        <v>2.5</v>
      </c>
      <c r="F116" s="51">
        <v>7</v>
      </c>
      <c r="G116" s="47" t="s">
        <v>46</v>
      </c>
      <c r="H116" s="62" t="s">
        <v>104</v>
      </c>
    </row>
    <row r="117" spans="1:8" ht="20.100000000000001" customHeight="1" x14ac:dyDescent="0.25">
      <c r="A117" s="59" t="s">
        <v>264</v>
      </c>
      <c r="B117" s="180" t="s">
        <v>168</v>
      </c>
      <c r="C117" s="52" t="s">
        <v>184</v>
      </c>
      <c r="D117" s="50">
        <v>50</v>
      </c>
      <c r="E117" s="45">
        <f t="shared" si="6"/>
        <v>2.5</v>
      </c>
      <c r="F117" s="51">
        <v>12</v>
      </c>
      <c r="G117" s="47" t="s">
        <v>46</v>
      </c>
      <c r="H117" s="62" t="s">
        <v>104</v>
      </c>
    </row>
    <row r="118" spans="1:8" ht="20.100000000000001" customHeight="1" x14ac:dyDescent="0.25">
      <c r="A118" s="59" t="s">
        <v>264</v>
      </c>
      <c r="B118" s="180" t="s">
        <v>174</v>
      </c>
      <c r="C118" s="52" t="s">
        <v>184</v>
      </c>
      <c r="D118" s="50">
        <v>50</v>
      </c>
      <c r="E118" s="45">
        <f t="shared" si="6"/>
        <v>2.5</v>
      </c>
      <c r="F118" s="51">
        <v>50</v>
      </c>
      <c r="G118" s="47" t="s">
        <v>46</v>
      </c>
      <c r="H118" s="62"/>
    </row>
    <row r="119" spans="1:8" ht="20.100000000000001" customHeight="1" x14ac:dyDescent="0.25">
      <c r="A119" s="59" t="s">
        <v>264</v>
      </c>
      <c r="B119" s="180" t="s">
        <v>165</v>
      </c>
      <c r="C119" s="52" t="s">
        <v>182</v>
      </c>
      <c r="D119" s="50">
        <v>25</v>
      </c>
      <c r="E119" s="45">
        <f t="shared" si="6"/>
        <v>1.25</v>
      </c>
      <c r="F119" s="51">
        <v>1</v>
      </c>
      <c r="G119" s="47" t="s">
        <v>141</v>
      </c>
      <c r="H119" s="62"/>
    </row>
    <row r="120" spans="1:8" ht="20.100000000000001" customHeight="1" x14ac:dyDescent="0.25">
      <c r="A120" s="59" t="s">
        <v>265</v>
      </c>
      <c r="B120" s="180" t="s">
        <v>128</v>
      </c>
      <c r="C120" s="52" t="s">
        <v>123</v>
      </c>
      <c r="D120" s="50">
        <v>5</v>
      </c>
      <c r="E120" s="45">
        <f>D120/20</f>
        <v>0.25</v>
      </c>
      <c r="F120" s="51"/>
      <c r="G120" s="47"/>
      <c r="H120" s="62"/>
    </row>
    <row r="121" spans="1:8" ht="20.100000000000001" customHeight="1" x14ac:dyDescent="0.25">
      <c r="A121" s="59" t="s">
        <v>265</v>
      </c>
      <c r="B121" s="180" t="s">
        <v>128</v>
      </c>
      <c r="C121" s="52" t="s">
        <v>124</v>
      </c>
      <c r="D121" s="50">
        <v>50</v>
      </c>
      <c r="E121" s="45">
        <f>D121/20</f>
        <v>2.5</v>
      </c>
      <c r="F121" s="51">
        <v>15</v>
      </c>
      <c r="G121" s="47" t="s">
        <v>135</v>
      </c>
      <c r="H121" s="62"/>
    </row>
    <row r="122" spans="1:8" ht="20.100000000000001" customHeight="1" x14ac:dyDescent="0.25">
      <c r="A122" s="59" t="s">
        <v>265</v>
      </c>
      <c r="B122" s="180" t="s">
        <v>179</v>
      </c>
      <c r="C122" s="52" t="s">
        <v>180</v>
      </c>
      <c r="D122" s="50">
        <v>75</v>
      </c>
      <c r="E122" s="45">
        <f t="shared" ref="E122:E127" si="7">D122/20</f>
        <v>3.75</v>
      </c>
      <c r="F122" s="51">
        <v>5</v>
      </c>
      <c r="G122" s="47" t="s">
        <v>46</v>
      </c>
      <c r="H122" s="62"/>
    </row>
    <row r="123" spans="1:8" ht="20.100000000000001" customHeight="1" x14ac:dyDescent="0.25">
      <c r="A123" s="59" t="s">
        <v>265</v>
      </c>
      <c r="B123" s="180" t="s">
        <v>178</v>
      </c>
      <c r="C123" s="52" t="s">
        <v>180</v>
      </c>
      <c r="D123" s="50">
        <v>200</v>
      </c>
      <c r="E123" s="45">
        <f t="shared" si="7"/>
        <v>10</v>
      </c>
      <c r="F123" s="51">
        <v>3</v>
      </c>
      <c r="G123" s="47" t="s">
        <v>46</v>
      </c>
      <c r="H123" s="62"/>
    </row>
    <row r="124" spans="1:8" ht="20.100000000000001" customHeight="1" x14ac:dyDescent="0.25">
      <c r="A124" s="59" t="s">
        <v>266</v>
      </c>
      <c r="B124" s="180" t="s">
        <v>390</v>
      </c>
      <c r="C124" s="52"/>
      <c r="D124" s="50">
        <v>60</v>
      </c>
      <c r="E124" s="45">
        <f t="shared" si="7"/>
        <v>3</v>
      </c>
      <c r="F124" s="51">
        <v>2</v>
      </c>
      <c r="G124" s="47" t="s">
        <v>46</v>
      </c>
      <c r="H124" s="62"/>
    </row>
    <row r="125" spans="1:8" ht="20.100000000000001" customHeight="1" x14ac:dyDescent="0.25">
      <c r="A125" s="59" t="s">
        <v>266</v>
      </c>
      <c r="B125" s="180" t="s">
        <v>391</v>
      </c>
      <c r="C125" s="52"/>
      <c r="D125" s="50">
        <v>30</v>
      </c>
      <c r="E125" s="45">
        <f t="shared" si="7"/>
        <v>1.5</v>
      </c>
      <c r="F125" s="51">
        <v>1</v>
      </c>
      <c r="G125" s="47" t="s">
        <v>46</v>
      </c>
      <c r="H125" s="62"/>
    </row>
    <row r="126" spans="1:8" ht="20.100000000000001" customHeight="1" x14ac:dyDescent="0.25">
      <c r="A126" s="59" t="s">
        <v>266</v>
      </c>
      <c r="B126" s="180" t="s">
        <v>392</v>
      </c>
      <c r="C126" s="52"/>
      <c r="D126" s="50">
        <v>30</v>
      </c>
      <c r="E126" s="45">
        <f t="shared" si="7"/>
        <v>1.5</v>
      </c>
      <c r="F126" s="51">
        <v>1</v>
      </c>
      <c r="G126" s="47" t="s">
        <v>46</v>
      </c>
      <c r="H126" s="62"/>
    </row>
    <row r="127" spans="1:8" ht="20.100000000000001" customHeight="1" x14ac:dyDescent="0.25">
      <c r="A127" s="59" t="s">
        <v>266</v>
      </c>
      <c r="B127" s="180" t="s">
        <v>393</v>
      </c>
      <c r="C127" s="52"/>
      <c r="D127" s="50">
        <v>15</v>
      </c>
      <c r="E127" s="45">
        <f t="shared" si="7"/>
        <v>0.75</v>
      </c>
      <c r="F127" s="51">
        <v>8</v>
      </c>
      <c r="G127" s="47" t="s">
        <v>135</v>
      </c>
      <c r="H127" s="62"/>
    </row>
    <row r="128" spans="1:8" ht="20.100000000000001" customHeight="1" x14ac:dyDescent="0.25">
      <c r="A128" s="59" t="s">
        <v>266</v>
      </c>
      <c r="B128" s="180" t="s">
        <v>218</v>
      </c>
      <c r="C128" s="52" t="s">
        <v>219</v>
      </c>
      <c r="D128" s="50" t="s">
        <v>202</v>
      </c>
      <c r="E128" s="45" t="s">
        <v>217</v>
      </c>
      <c r="F128" s="51">
        <v>3</v>
      </c>
      <c r="G128" s="47" t="s">
        <v>135</v>
      </c>
      <c r="H128" s="62" t="s">
        <v>104</v>
      </c>
    </row>
    <row r="129" spans="1:8" ht="20.100000000000001" customHeight="1" x14ac:dyDescent="0.25">
      <c r="A129" s="59" t="s">
        <v>266</v>
      </c>
      <c r="B129" s="180" t="s">
        <v>149</v>
      </c>
      <c r="C129" s="52"/>
      <c r="D129" s="50">
        <v>25</v>
      </c>
      <c r="E129" s="45">
        <f t="shared" si="3"/>
        <v>1.25</v>
      </c>
      <c r="F129" s="51">
        <v>5</v>
      </c>
      <c r="G129" s="47" t="s">
        <v>135</v>
      </c>
      <c r="H129" s="62"/>
    </row>
    <row r="130" spans="1:8" ht="20.100000000000001" customHeight="1" x14ac:dyDescent="0.25">
      <c r="A130" s="59" t="s">
        <v>266</v>
      </c>
      <c r="B130" s="180" t="s">
        <v>150</v>
      </c>
      <c r="C130" s="52"/>
      <c r="D130" s="50">
        <v>50</v>
      </c>
      <c r="E130" s="45">
        <f t="shared" si="3"/>
        <v>2.5</v>
      </c>
      <c r="F130" s="51">
        <v>5</v>
      </c>
      <c r="G130" s="47" t="s">
        <v>135</v>
      </c>
      <c r="H130" s="62"/>
    </row>
    <row r="131" spans="1:8" ht="20.100000000000001" customHeight="1" x14ac:dyDescent="0.25">
      <c r="A131" s="59" t="s">
        <v>266</v>
      </c>
      <c r="B131" s="180" t="s">
        <v>147</v>
      </c>
      <c r="C131" s="52"/>
      <c r="D131" s="50" t="s">
        <v>202</v>
      </c>
      <c r="E131" s="45" t="s">
        <v>217</v>
      </c>
      <c r="F131" s="51">
        <v>7</v>
      </c>
      <c r="G131" s="47" t="s">
        <v>135</v>
      </c>
      <c r="H131" s="62" t="s">
        <v>104</v>
      </c>
    </row>
    <row r="132" spans="1:8" ht="20.100000000000001" customHeight="1" x14ac:dyDescent="0.25">
      <c r="A132" s="59" t="s">
        <v>266</v>
      </c>
      <c r="B132" s="180" t="s">
        <v>216</v>
      </c>
      <c r="C132" s="52"/>
      <c r="D132" s="50" t="s">
        <v>202</v>
      </c>
      <c r="E132" s="45" t="s">
        <v>217</v>
      </c>
      <c r="F132" s="51">
        <v>2</v>
      </c>
      <c r="G132" s="47" t="s">
        <v>135</v>
      </c>
      <c r="H132" s="62" t="s">
        <v>104</v>
      </c>
    </row>
    <row r="133" spans="1:8" ht="20.100000000000001" customHeight="1" x14ac:dyDescent="0.25">
      <c r="A133" s="59" t="s">
        <v>266</v>
      </c>
      <c r="B133" s="180" t="s">
        <v>148</v>
      </c>
      <c r="C133" s="52"/>
      <c r="D133" s="50">
        <v>3</v>
      </c>
      <c r="E133" s="45">
        <f t="shared" si="3"/>
        <v>0.15</v>
      </c>
      <c r="F133" s="51">
        <v>3</v>
      </c>
      <c r="G133" s="47" t="s">
        <v>135</v>
      </c>
      <c r="H133" s="62"/>
    </row>
    <row r="134" spans="1:8" ht="20.100000000000001" customHeight="1" x14ac:dyDescent="0.25">
      <c r="A134" s="59" t="s">
        <v>266</v>
      </c>
      <c r="B134" s="180" t="s">
        <v>241</v>
      </c>
      <c r="C134" s="52"/>
      <c r="D134" s="50">
        <v>10</v>
      </c>
      <c r="E134" s="45">
        <f t="shared" si="3"/>
        <v>0.5</v>
      </c>
      <c r="F134" s="51">
        <v>2</v>
      </c>
      <c r="G134" s="47" t="s">
        <v>46</v>
      </c>
      <c r="H134" s="62" t="s">
        <v>104</v>
      </c>
    </row>
    <row r="135" spans="1:8" ht="20.100000000000001" customHeight="1" x14ac:dyDescent="0.25">
      <c r="A135" s="59" t="s">
        <v>266</v>
      </c>
      <c r="B135" s="180" t="s">
        <v>242</v>
      </c>
      <c r="C135" s="52"/>
      <c r="D135" s="50">
        <v>5</v>
      </c>
      <c r="E135" s="45">
        <f t="shared" si="3"/>
        <v>0.25</v>
      </c>
      <c r="F135" s="51">
        <v>10</v>
      </c>
      <c r="G135" s="47" t="s">
        <v>135</v>
      </c>
      <c r="H135" s="62" t="s">
        <v>104</v>
      </c>
    </row>
    <row r="136" spans="1:8" ht="20.100000000000001" customHeight="1" x14ac:dyDescent="0.25">
      <c r="A136" s="59" t="s">
        <v>266</v>
      </c>
      <c r="B136" s="180" t="s">
        <v>151</v>
      </c>
      <c r="C136" s="52"/>
      <c r="D136" s="50">
        <v>25</v>
      </c>
      <c r="E136" s="45">
        <f t="shared" si="3"/>
        <v>1.25</v>
      </c>
      <c r="F136" s="51">
        <v>6</v>
      </c>
      <c r="G136" s="47" t="s">
        <v>135</v>
      </c>
      <c r="H136" s="62"/>
    </row>
    <row r="137" spans="1:8" ht="20.100000000000001" customHeight="1" x14ac:dyDescent="0.25">
      <c r="A137" s="59" t="s">
        <v>266</v>
      </c>
      <c r="B137" s="180" t="s">
        <v>152</v>
      </c>
      <c r="C137" s="52"/>
      <c r="D137" s="50">
        <v>50</v>
      </c>
      <c r="E137" s="45">
        <f t="shared" ref="E137:E139" si="8">D137/20</f>
        <v>2.5</v>
      </c>
      <c r="F137" s="51">
        <v>6</v>
      </c>
      <c r="G137" s="47" t="s">
        <v>135</v>
      </c>
      <c r="H137" s="62"/>
    </row>
    <row r="138" spans="1:8" ht="20.100000000000001" customHeight="1" x14ac:dyDescent="0.25">
      <c r="A138" s="59" t="s">
        <v>266</v>
      </c>
      <c r="B138" s="180" t="s">
        <v>221</v>
      </c>
      <c r="C138" s="52"/>
      <c r="D138" s="50">
        <v>10</v>
      </c>
      <c r="E138" s="45">
        <f t="shared" si="8"/>
        <v>0.5</v>
      </c>
      <c r="F138" s="51">
        <v>1</v>
      </c>
      <c r="G138" s="47" t="s">
        <v>135</v>
      </c>
      <c r="H138" s="62" t="s">
        <v>104</v>
      </c>
    </row>
    <row r="139" spans="1:8" ht="20.100000000000001" customHeight="1" x14ac:dyDescent="0.25">
      <c r="A139" s="59" t="s">
        <v>266</v>
      </c>
      <c r="B139" s="180" t="s">
        <v>155</v>
      </c>
      <c r="C139" s="52" t="s">
        <v>154</v>
      </c>
      <c r="D139" s="50">
        <v>30</v>
      </c>
      <c r="E139" s="45">
        <f t="shared" si="8"/>
        <v>1.5</v>
      </c>
      <c r="F139" s="51">
        <v>5</v>
      </c>
      <c r="G139" s="47" t="s">
        <v>135</v>
      </c>
      <c r="H139" s="62" t="s">
        <v>104</v>
      </c>
    </row>
    <row r="140" spans="1:8" ht="20.100000000000001" customHeight="1" x14ac:dyDescent="0.25">
      <c r="A140" s="59" t="s">
        <v>337</v>
      </c>
      <c r="B140" s="180" t="s">
        <v>273</v>
      </c>
      <c r="C140" s="52" t="s">
        <v>340</v>
      </c>
      <c r="D140" s="50">
        <v>35</v>
      </c>
      <c r="E140" s="45">
        <f>D140/20</f>
        <v>1.75</v>
      </c>
      <c r="F140" s="51">
        <v>2</v>
      </c>
      <c r="G140" s="47" t="s">
        <v>46</v>
      </c>
      <c r="H140" s="62"/>
    </row>
    <row r="141" spans="1:8" ht="20.100000000000001" customHeight="1" x14ac:dyDescent="0.25">
      <c r="A141" s="59" t="s">
        <v>337</v>
      </c>
      <c r="B141" s="180" t="s">
        <v>276</v>
      </c>
      <c r="C141" s="52" t="s">
        <v>341</v>
      </c>
      <c r="D141" s="50">
        <v>80</v>
      </c>
      <c r="E141" s="45">
        <f t="shared" ref="E141:E193" si="9">D141/20</f>
        <v>4</v>
      </c>
      <c r="F141" s="51">
        <v>25</v>
      </c>
      <c r="G141" s="47" t="s">
        <v>46</v>
      </c>
      <c r="H141" s="62"/>
    </row>
    <row r="142" spans="1:8" ht="20.100000000000001" customHeight="1" x14ac:dyDescent="0.25">
      <c r="A142" s="59" t="s">
        <v>337</v>
      </c>
      <c r="B142" s="180" t="s">
        <v>277</v>
      </c>
      <c r="C142" s="52" t="s">
        <v>342</v>
      </c>
      <c r="D142" s="50">
        <v>125</v>
      </c>
      <c r="E142" s="45">
        <f t="shared" si="9"/>
        <v>6.25</v>
      </c>
      <c r="F142" s="51">
        <v>7</v>
      </c>
      <c r="G142" s="47" t="s">
        <v>46</v>
      </c>
      <c r="H142" s="62"/>
    </row>
    <row r="143" spans="1:8" ht="20.100000000000001" customHeight="1" x14ac:dyDescent="0.25">
      <c r="A143" s="59" t="s">
        <v>337</v>
      </c>
      <c r="B143" s="180" t="s">
        <v>278</v>
      </c>
      <c r="C143" s="52" t="s">
        <v>343</v>
      </c>
      <c r="D143" s="50">
        <v>50</v>
      </c>
      <c r="E143" s="45">
        <f t="shared" si="9"/>
        <v>2.5</v>
      </c>
      <c r="F143" s="51"/>
      <c r="G143" s="47"/>
      <c r="H143" s="62"/>
    </row>
    <row r="144" spans="1:8" ht="20.100000000000001" customHeight="1" x14ac:dyDescent="0.25">
      <c r="A144" s="59" t="s">
        <v>337</v>
      </c>
      <c r="B144" s="180" t="s">
        <v>279</v>
      </c>
      <c r="C144" s="52" t="s">
        <v>344</v>
      </c>
      <c r="D144" s="50">
        <v>15</v>
      </c>
      <c r="E144" s="45">
        <f t="shared" si="9"/>
        <v>0.75</v>
      </c>
      <c r="F144" s="51"/>
      <c r="G144" s="47"/>
      <c r="H144" s="62"/>
    </row>
    <row r="145" spans="1:8" ht="20.100000000000001" customHeight="1" x14ac:dyDescent="0.25">
      <c r="A145" s="59" t="s">
        <v>337</v>
      </c>
      <c r="B145" s="180" t="s">
        <v>280</v>
      </c>
      <c r="C145" s="52" t="s">
        <v>345</v>
      </c>
      <c r="D145" s="50">
        <v>100</v>
      </c>
      <c r="E145" s="45">
        <f t="shared" si="9"/>
        <v>5</v>
      </c>
      <c r="F145" s="51">
        <v>6</v>
      </c>
      <c r="G145" s="47" t="s">
        <v>46</v>
      </c>
      <c r="H145" s="62"/>
    </row>
    <row r="146" spans="1:8" ht="20.100000000000001" customHeight="1" x14ac:dyDescent="0.25">
      <c r="A146" s="59" t="s">
        <v>337</v>
      </c>
      <c r="B146" s="180" t="s">
        <v>281</v>
      </c>
      <c r="C146" s="52" t="s">
        <v>344</v>
      </c>
      <c r="D146" s="50">
        <v>15</v>
      </c>
      <c r="E146" s="45">
        <f t="shared" si="9"/>
        <v>0.75</v>
      </c>
      <c r="F146" s="51"/>
      <c r="G146" s="47"/>
      <c r="H146" s="62"/>
    </row>
    <row r="147" spans="1:8" ht="20.100000000000001" customHeight="1" x14ac:dyDescent="0.25">
      <c r="A147" s="59" t="s">
        <v>337</v>
      </c>
      <c r="B147" s="180" t="s">
        <v>282</v>
      </c>
      <c r="C147" s="52" t="s">
        <v>346</v>
      </c>
      <c r="D147" s="50">
        <v>35</v>
      </c>
      <c r="E147" s="45">
        <f t="shared" si="9"/>
        <v>1.75</v>
      </c>
      <c r="F147" s="51">
        <v>10</v>
      </c>
      <c r="G147" s="47" t="s">
        <v>46</v>
      </c>
      <c r="H147" s="62"/>
    </row>
    <row r="148" spans="1:8" ht="20.100000000000001" customHeight="1" x14ac:dyDescent="0.25">
      <c r="A148" s="59" t="s">
        <v>337</v>
      </c>
      <c r="B148" s="180" t="s">
        <v>283</v>
      </c>
      <c r="C148" s="52" t="s">
        <v>347</v>
      </c>
      <c r="D148" s="50">
        <v>40</v>
      </c>
      <c r="E148" s="45">
        <f t="shared" si="9"/>
        <v>2</v>
      </c>
      <c r="F148" s="51"/>
      <c r="G148" s="47"/>
      <c r="H148" s="62"/>
    </row>
    <row r="149" spans="1:8" ht="20.100000000000001" customHeight="1" x14ac:dyDescent="0.25">
      <c r="A149" s="59" t="s">
        <v>337</v>
      </c>
      <c r="B149" s="180" t="s">
        <v>284</v>
      </c>
      <c r="C149" s="52"/>
      <c r="D149" s="50" t="s">
        <v>322</v>
      </c>
      <c r="E149" s="45" t="s">
        <v>407</v>
      </c>
      <c r="F149" s="51">
        <v>2</v>
      </c>
      <c r="G149" s="47" t="s">
        <v>135</v>
      </c>
      <c r="H149" s="62"/>
    </row>
    <row r="150" spans="1:8" ht="20.100000000000001" customHeight="1" x14ac:dyDescent="0.25">
      <c r="A150" s="59" t="s">
        <v>337</v>
      </c>
      <c r="B150" s="180" t="s">
        <v>384</v>
      </c>
      <c r="C150" s="52" t="s">
        <v>348</v>
      </c>
      <c r="D150" s="50">
        <v>50</v>
      </c>
      <c r="E150" s="45">
        <f t="shared" si="9"/>
        <v>2.5</v>
      </c>
      <c r="F150" s="51">
        <v>4</v>
      </c>
      <c r="G150" s="47" t="s">
        <v>46</v>
      </c>
      <c r="H150" s="62"/>
    </row>
    <row r="151" spans="1:8" ht="20.100000000000001" customHeight="1" x14ac:dyDescent="0.25">
      <c r="A151" s="59" t="s">
        <v>337</v>
      </c>
      <c r="B151" s="180" t="s">
        <v>383</v>
      </c>
      <c r="C151" s="52" t="s">
        <v>347</v>
      </c>
      <c r="D151" s="50">
        <v>40</v>
      </c>
      <c r="E151" s="45">
        <f t="shared" si="9"/>
        <v>2</v>
      </c>
      <c r="F151" s="51">
        <v>15</v>
      </c>
      <c r="G151" s="47" t="s">
        <v>46</v>
      </c>
      <c r="H151" s="62"/>
    </row>
    <row r="152" spans="1:8" ht="20.100000000000001" customHeight="1" x14ac:dyDescent="0.25">
      <c r="A152" s="59" t="s">
        <v>337</v>
      </c>
      <c r="B152" s="180" t="s">
        <v>382</v>
      </c>
      <c r="C152" s="52" t="s">
        <v>350</v>
      </c>
      <c r="D152" s="50">
        <v>60</v>
      </c>
      <c r="E152" s="45">
        <f t="shared" si="9"/>
        <v>3</v>
      </c>
      <c r="F152" s="51">
        <v>3</v>
      </c>
      <c r="G152" s="47" t="s">
        <v>46</v>
      </c>
      <c r="H152" s="62" t="s">
        <v>104</v>
      </c>
    </row>
    <row r="153" spans="1:8" ht="20.100000000000001" customHeight="1" x14ac:dyDescent="0.25">
      <c r="A153" s="59" t="s">
        <v>337</v>
      </c>
      <c r="B153" s="180" t="s">
        <v>325</v>
      </c>
      <c r="C153" s="52" t="s">
        <v>349</v>
      </c>
      <c r="D153" s="50">
        <v>6</v>
      </c>
      <c r="E153" s="45">
        <f t="shared" si="9"/>
        <v>0.3</v>
      </c>
      <c r="F153" s="51">
        <v>1</v>
      </c>
      <c r="G153" s="47" t="s">
        <v>46</v>
      </c>
      <c r="H153" s="62"/>
    </row>
    <row r="154" spans="1:8" ht="20.100000000000001" customHeight="1" x14ac:dyDescent="0.25">
      <c r="A154" s="59" t="s">
        <v>337</v>
      </c>
      <c r="B154" s="180" t="s">
        <v>285</v>
      </c>
      <c r="C154" s="52" t="s">
        <v>350</v>
      </c>
      <c r="D154" s="50">
        <v>75</v>
      </c>
      <c r="E154" s="45">
        <f t="shared" si="9"/>
        <v>3.75</v>
      </c>
      <c r="F154" s="51">
        <v>6</v>
      </c>
      <c r="G154" s="47" t="s">
        <v>46</v>
      </c>
      <c r="H154" s="62"/>
    </row>
    <row r="155" spans="1:8" ht="20.100000000000001" customHeight="1" x14ac:dyDescent="0.25">
      <c r="A155" s="59" t="s">
        <v>337</v>
      </c>
      <c r="B155" s="180" t="s">
        <v>326</v>
      </c>
      <c r="C155" s="52" t="s">
        <v>351</v>
      </c>
      <c r="D155" s="50">
        <v>10</v>
      </c>
      <c r="E155" s="45">
        <f t="shared" si="9"/>
        <v>0.5</v>
      </c>
      <c r="F155" s="51">
        <v>2</v>
      </c>
      <c r="G155" s="47" t="s">
        <v>46</v>
      </c>
      <c r="H155" s="62"/>
    </row>
    <row r="156" spans="1:8" ht="20.100000000000001" customHeight="1" x14ac:dyDescent="0.25">
      <c r="A156" s="59" t="s">
        <v>337</v>
      </c>
      <c r="B156" s="180" t="s">
        <v>387</v>
      </c>
      <c r="C156" s="52" t="s">
        <v>345</v>
      </c>
      <c r="D156" s="50">
        <v>250</v>
      </c>
      <c r="E156" s="45">
        <f t="shared" si="9"/>
        <v>12.5</v>
      </c>
      <c r="F156" s="51">
        <v>30</v>
      </c>
      <c r="G156" s="47" t="s">
        <v>46</v>
      </c>
      <c r="H156" s="62"/>
    </row>
    <row r="157" spans="1:8" ht="20.100000000000001" customHeight="1" x14ac:dyDescent="0.25">
      <c r="A157" s="59" t="s">
        <v>337</v>
      </c>
      <c r="B157" s="180" t="s">
        <v>286</v>
      </c>
      <c r="C157" s="52" t="s">
        <v>352</v>
      </c>
      <c r="D157" s="50">
        <v>100</v>
      </c>
      <c r="E157" s="45">
        <f t="shared" si="9"/>
        <v>5</v>
      </c>
      <c r="F157" s="51">
        <v>25</v>
      </c>
      <c r="G157" s="47" t="s">
        <v>46</v>
      </c>
      <c r="H157" s="62"/>
    </row>
    <row r="158" spans="1:8" ht="20.100000000000001" customHeight="1" x14ac:dyDescent="0.25">
      <c r="A158" s="59" t="s">
        <v>337</v>
      </c>
      <c r="B158" s="180" t="s">
        <v>327</v>
      </c>
      <c r="C158" s="52" t="s">
        <v>353</v>
      </c>
      <c r="D158" s="50">
        <v>35</v>
      </c>
      <c r="E158" s="45">
        <f t="shared" si="9"/>
        <v>1.75</v>
      </c>
      <c r="F158" s="51">
        <v>8</v>
      </c>
      <c r="G158" s="47" t="s">
        <v>46</v>
      </c>
      <c r="H158" s="62"/>
    </row>
    <row r="159" spans="1:8" ht="20.100000000000001" customHeight="1" x14ac:dyDescent="0.25">
      <c r="A159" s="59" t="s">
        <v>337</v>
      </c>
      <c r="B159" s="180" t="s">
        <v>328</v>
      </c>
      <c r="C159" s="52" t="s">
        <v>354</v>
      </c>
      <c r="D159" s="50" t="s">
        <v>400</v>
      </c>
      <c r="E159" s="45" t="s">
        <v>55</v>
      </c>
      <c r="F159" s="51">
        <v>10</v>
      </c>
      <c r="G159" s="47" t="s">
        <v>46</v>
      </c>
      <c r="H159" s="62"/>
    </row>
    <row r="160" spans="1:8" ht="20.100000000000001" customHeight="1" x14ac:dyDescent="0.25">
      <c r="A160" s="59" t="s">
        <v>337</v>
      </c>
      <c r="B160" s="180" t="s">
        <v>329</v>
      </c>
      <c r="C160" s="52" t="s">
        <v>355</v>
      </c>
      <c r="D160" s="50">
        <v>75</v>
      </c>
      <c r="E160" s="45">
        <f t="shared" si="9"/>
        <v>3.75</v>
      </c>
      <c r="F160" s="51">
        <v>10</v>
      </c>
      <c r="G160" s="47" t="s">
        <v>46</v>
      </c>
      <c r="H160" s="62"/>
    </row>
    <row r="161" spans="1:8" ht="20.100000000000001" customHeight="1" x14ac:dyDescent="0.25">
      <c r="A161" s="59" t="s">
        <v>337</v>
      </c>
      <c r="B161" s="180" t="s">
        <v>330</v>
      </c>
      <c r="C161" s="52" t="s">
        <v>355</v>
      </c>
      <c r="D161" s="50">
        <v>75</v>
      </c>
      <c r="E161" s="45">
        <f t="shared" si="9"/>
        <v>3.75</v>
      </c>
      <c r="F161" s="51">
        <v>10</v>
      </c>
      <c r="G161" s="47" t="s">
        <v>46</v>
      </c>
      <c r="H161" s="62"/>
    </row>
    <row r="162" spans="1:8" ht="20.100000000000001" customHeight="1" x14ac:dyDescent="0.25">
      <c r="A162" s="59" t="s">
        <v>337</v>
      </c>
      <c r="B162" s="180" t="s">
        <v>331</v>
      </c>
      <c r="C162" s="52" t="s">
        <v>356</v>
      </c>
      <c r="D162" s="50">
        <v>60</v>
      </c>
      <c r="E162" s="45">
        <f t="shared" si="9"/>
        <v>3</v>
      </c>
      <c r="F162" s="51">
        <v>15</v>
      </c>
      <c r="G162" s="47" t="s">
        <v>46</v>
      </c>
      <c r="H162" s="62"/>
    </row>
    <row r="163" spans="1:8" ht="20.100000000000001" customHeight="1" x14ac:dyDescent="0.25">
      <c r="A163" s="59" t="s">
        <v>337</v>
      </c>
      <c r="B163" s="180" t="s">
        <v>287</v>
      </c>
      <c r="C163" s="52" t="s">
        <v>340</v>
      </c>
      <c r="D163" s="50">
        <v>40</v>
      </c>
      <c r="E163" s="45">
        <f t="shared" si="9"/>
        <v>2</v>
      </c>
      <c r="F163" s="51">
        <v>5</v>
      </c>
      <c r="G163" s="47" t="s">
        <v>46</v>
      </c>
      <c r="H163" s="62"/>
    </row>
    <row r="164" spans="1:8" ht="20.100000000000001" customHeight="1" x14ac:dyDescent="0.25">
      <c r="A164" s="59" t="s">
        <v>337</v>
      </c>
      <c r="B164" s="180" t="s">
        <v>288</v>
      </c>
      <c r="C164" s="52" t="s">
        <v>357</v>
      </c>
      <c r="D164" s="50">
        <v>60</v>
      </c>
      <c r="E164" s="45">
        <f t="shared" si="9"/>
        <v>3</v>
      </c>
      <c r="F164" s="51">
        <v>8</v>
      </c>
      <c r="G164" s="47" t="s">
        <v>46</v>
      </c>
      <c r="H164" s="62"/>
    </row>
    <row r="165" spans="1:8" ht="20.100000000000001" customHeight="1" x14ac:dyDescent="0.25">
      <c r="A165" s="59" t="s">
        <v>337</v>
      </c>
      <c r="B165" s="180" t="s">
        <v>388</v>
      </c>
      <c r="C165" s="52" t="s">
        <v>358</v>
      </c>
      <c r="D165" s="50">
        <v>125</v>
      </c>
      <c r="E165" s="45">
        <f t="shared" si="9"/>
        <v>6.25</v>
      </c>
      <c r="F165" s="51">
        <v>5</v>
      </c>
      <c r="G165" s="47" t="s">
        <v>46</v>
      </c>
      <c r="H165" s="62"/>
    </row>
    <row r="166" spans="1:8" ht="20.100000000000001" customHeight="1" x14ac:dyDescent="0.25">
      <c r="A166" s="59" t="s">
        <v>337</v>
      </c>
      <c r="B166" s="180" t="s">
        <v>289</v>
      </c>
      <c r="C166" s="52" t="s">
        <v>359</v>
      </c>
      <c r="D166" s="50">
        <v>60</v>
      </c>
      <c r="E166" s="45">
        <f t="shared" si="9"/>
        <v>3</v>
      </c>
      <c r="F166" s="51">
        <v>3</v>
      </c>
      <c r="G166" s="47" t="s">
        <v>46</v>
      </c>
      <c r="H166" s="62"/>
    </row>
    <row r="167" spans="1:8" ht="20.100000000000001" customHeight="1" x14ac:dyDescent="0.25">
      <c r="A167" s="59" t="s">
        <v>337</v>
      </c>
      <c r="B167" s="180" t="s">
        <v>332</v>
      </c>
      <c r="C167" s="52" t="s">
        <v>406</v>
      </c>
      <c r="D167" s="50">
        <v>60</v>
      </c>
      <c r="E167" s="45">
        <f t="shared" si="9"/>
        <v>3</v>
      </c>
      <c r="F167" s="51">
        <v>6</v>
      </c>
      <c r="G167" s="47" t="s">
        <v>46</v>
      </c>
      <c r="H167" s="62" t="s">
        <v>104</v>
      </c>
    </row>
    <row r="168" spans="1:8" ht="20.100000000000001" customHeight="1" x14ac:dyDescent="0.25">
      <c r="A168" s="59" t="s">
        <v>337</v>
      </c>
      <c r="B168" s="180" t="s">
        <v>290</v>
      </c>
      <c r="C168" s="52" t="s">
        <v>360</v>
      </c>
      <c r="D168" s="50">
        <v>35</v>
      </c>
      <c r="E168" s="45">
        <f t="shared" si="9"/>
        <v>1.75</v>
      </c>
      <c r="F168" s="51">
        <v>8</v>
      </c>
      <c r="G168" s="47" t="s">
        <v>46</v>
      </c>
      <c r="H168" s="62"/>
    </row>
    <row r="169" spans="1:8" ht="20.100000000000001" customHeight="1" x14ac:dyDescent="0.25">
      <c r="A169" s="59" t="s">
        <v>337</v>
      </c>
      <c r="B169" s="180" t="s">
        <v>291</v>
      </c>
      <c r="C169" s="52" t="s">
        <v>361</v>
      </c>
      <c r="D169" s="50">
        <v>150</v>
      </c>
      <c r="E169" s="45">
        <f t="shared" si="9"/>
        <v>7.5</v>
      </c>
      <c r="F169" s="51">
        <v>3</v>
      </c>
      <c r="G169" s="47" t="s">
        <v>46</v>
      </c>
      <c r="H169" s="62"/>
    </row>
    <row r="170" spans="1:8" ht="20.100000000000001" customHeight="1" x14ac:dyDescent="0.25">
      <c r="A170" s="59" t="s">
        <v>337</v>
      </c>
      <c r="B170" s="180" t="s">
        <v>292</v>
      </c>
      <c r="C170" s="52" t="s">
        <v>362</v>
      </c>
      <c r="D170" s="50" t="s">
        <v>401</v>
      </c>
      <c r="E170" s="45" t="s">
        <v>402</v>
      </c>
      <c r="F170" s="51">
        <v>3</v>
      </c>
      <c r="G170" s="47" t="s">
        <v>46</v>
      </c>
      <c r="H170" s="62"/>
    </row>
    <row r="171" spans="1:8" ht="20.100000000000001" customHeight="1" x14ac:dyDescent="0.25">
      <c r="A171" s="59" t="s">
        <v>337</v>
      </c>
      <c r="B171" s="180" t="s">
        <v>293</v>
      </c>
      <c r="C171" s="52" t="s">
        <v>363</v>
      </c>
      <c r="D171" s="50">
        <v>75</v>
      </c>
      <c r="E171" s="45">
        <f t="shared" si="9"/>
        <v>3.75</v>
      </c>
      <c r="F171" s="51">
        <v>4</v>
      </c>
      <c r="G171" s="47" t="s">
        <v>46</v>
      </c>
      <c r="H171" s="62"/>
    </row>
    <row r="172" spans="1:8" ht="20.100000000000001" customHeight="1" x14ac:dyDescent="0.25">
      <c r="A172" s="59" t="s">
        <v>337</v>
      </c>
      <c r="B172" s="180" t="s">
        <v>294</v>
      </c>
      <c r="C172" s="52" t="s">
        <v>359</v>
      </c>
      <c r="D172" s="50">
        <v>80</v>
      </c>
      <c r="E172" s="45">
        <f t="shared" si="9"/>
        <v>4</v>
      </c>
      <c r="F172" s="51">
        <v>8</v>
      </c>
      <c r="G172" s="47" t="s">
        <v>46</v>
      </c>
      <c r="H172" s="62"/>
    </row>
    <row r="173" spans="1:8" ht="20.100000000000001" customHeight="1" x14ac:dyDescent="0.25">
      <c r="A173" s="59" t="s">
        <v>337</v>
      </c>
      <c r="B173" s="180" t="s">
        <v>295</v>
      </c>
      <c r="C173" s="52" t="s">
        <v>364</v>
      </c>
      <c r="D173" s="50">
        <v>1</v>
      </c>
      <c r="E173" s="45">
        <f t="shared" si="9"/>
        <v>0.05</v>
      </c>
      <c r="F173" s="51">
        <v>10</v>
      </c>
      <c r="G173" s="47" t="s">
        <v>135</v>
      </c>
      <c r="H173" s="62"/>
    </row>
    <row r="174" spans="1:8" ht="20.100000000000001" customHeight="1" x14ac:dyDescent="0.25">
      <c r="A174" s="59" t="s">
        <v>337</v>
      </c>
      <c r="B174" s="180" t="s">
        <v>385</v>
      </c>
      <c r="C174" s="52" t="s">
        <v>348</v>
      </c>
      <c r="D174" s="50">
        <v>100</v>
      </c>
      <c r="E174" s="45">
        <f t="shared" si="9"/>
        <v>5</v>
      </c>
      <c r="F174" s="51">
        <v>10</v>
      </c>
      <c r="G174" s="47" t="s">
        <v>46</v>
      </c>
      <c r="H174" s="62"/>
    </row>
    <row r="175" spans="1:8" ht="20.100000000000001" customHeight="1" x14ac:dyDescent="0.25">
      <c r="A175" s="59" t="s">
        <v>337</v>
      </c>
      <c r="B175" s="180" t="s">
        <v>296</v>
      </c>
      <c r="C175" s="52" t="s">
        <v>365</v>
      </c>
      <c r="D175" s="50">
        <v>80</v>
      </c>
      <c r="E175" s="45">
        <f t="shared" si="9"/>
        <v>4</v>
      </c>
      <c r="F175" s="51">
        <v>5</v>
      </c>
      <c r="G175" s="47" t="s">
        <v>46</v>
      </c>
      <c r="H175" s="62"/>
    </row>
    <row r="176" spans="1:8" ht="20.100000000000001" customHeight="1" x14ac:dyDescent="0.25">
      <c r="A176" s="59" t="s">
        <v>337</v>
      </c>
      <c r="B176" s="180" t="s">
        <v>297</v>
      </c>
      <c r="C176" s="52" t="s">
        <v>363</v>
      </c>
      <c r="D176" s="50">
        <v>150</v>
      </c>
      <c r="E176" s="45">
        <f t="shared" si="9"/>
        <v>7.5</v>
      </c>
      <c r="F176" s="51">
        <v>7</v>
      </c>
      <c r="G176" s="47" t="s">
        <v>46</v>
      </c>
      <c r="H176" s="62"/>
    </row>
    <row r="177" spans="1:8" ht="20.100000000000001" customHeight="1" x14ac:dyDescent="0.25">
      <c r="A177" s="59" t="s">
        <v>337</v>
      </c>
      <c r="B177" s="180" t="s">
        <v>386</v>
      </c>
      <c r="C177" s="52" t="s">
        <v>357</v>
      </c>
      <c r="D177" s="50">
        <v>75</v>
      </c>
      <c r="E177" s="45">
        <f t="shared" si="9"/>
        <v>3.75</v>
      </c>
      <c r="F177" s="51">
        <v>5</v>
      </c>
      <c r="G177" s="47" t="s">
        <v>46</v>
      </c>
      <c r="H177" s="62"/>
    </row>
    <row r="178" spans="1:8" ht="20.100000000000001" customHeight="1" x14ac:dyDescent="0.25">
      <c r="A178" s="59" t="s">
        <v>337</v>
      </c>
      <c r="B178" s="180" t="s">
        <v>338</v>
      </c>
      <c r="C178" s="52" t="s">
        <v>366</v>
      </c>
      <c r="D178" s="50">
        <v>50</v>
      </c>
      <c r="E178" s="45">
        <f t="shared" si="9"/>
        <v>2.5</v>
      </c>
      <c r="F178" s="51">
        <v>1</v>
      </c>
      <c r="G178" s="47" t="s">
        <v>46</v>
      </c>
      <c r="H178" s="62"/>
    </row>
    <row r="179" spans="1:8" ht="20.100000000000001" customHeight="1" x14ac:dyDescent="0.25">
      <c r="A179" s="59" t="s">
        <v>337</v>
      </c>
      <c r="B179" s="180" t="s">
        <v>298</v>
      </c>
      <c r="C179" s="52" t="s">
        <v>367</v>
      </c>
      <c r="D179" s="50">
        <v>175</v>
      </c>
      <c r="E179" s="45">
        <f t="shared" si="9"/>
        <v>8.75</v>
      </c>
      <c r="F179" s="51">
        <v>9</v>
      </c>
      <c r="G179" s="47" t="s">
        <v>46</v>
      </c>
      <c r="H179" s="62"/>
    </row>
    <row r="180" spans="1:8" ht="20.100000000000001" customHeight="1" x14ac:dyDescent="0.25">
      <c r="A180" s="59" t="s">
        <v>337</v>
      </c>
      <c r="B180" s="180" t="s">
        <v>299</v>
      </c>
      <c r="C180" s="52" t="s">
        <v>368</v>
      </c>
      <c r="D180" s="50" t="s">
        <v>300</v>
      </c>
      <c r="E180" s="45" t="s">
        <v>405</v>
      </c>
      <c r="F180" s="51">
        <v>5</v>
      </c>
      <c r="G180" s="47" t="s">
        <v>46</v>
      </c>
      <c r="H180" s="62"/>
    </row>
    <row r="181" spans="1:8" ht="20.100000000000001" customHeight="1" x14ac:dyDescent="0.25">
      <c r="A181" s="59" t="s">
        <v>337</v>
      </c>
      <c r="B181" s="180" t="s">
        <v>302</v>
      </c>
      <c r="C181" s="52" t="s">
        <v>369</v>
      </c>
      <c r="D181" s="50">
        <v>50</v>
      </c>
      <c r="E181" s="45">
        <f t="shared" si="9"/>
        <v>2.5</v>
      </c>
      <c r="F181" s="51">
        <v>6</v>
      </c>
      <c r="G181" s="47" t="s">
        <v>46</v>
      </c>
      <c r="H181" s="62"/>
    </row>
    <row r="182" spans="1:8" ht="20.100000000000001" customHeight="1" x14ac:dyDescent="0.25">
      <c r="A182" s="59" t="s">
        <v>337</v>
      </c>
      <c r="B182" s="180" t="s">
        <v>303</v>
      </c>
      <c r="C182" s="52" t="s">
        <v>370</v>
      </c>
      <c r="D182" s="50">
        <v>150</v>
      </c>
      <c r="E182" s="45">
        <f t="shared" si="9"/>
        <v>7.5</v>
      </c>
      <c r="F182" s="51">
        <v>10</v>
      </c>
      <c r="G182" s="47" t="s">
        <v>46</v>
      </c>
      <c r="H182" s="62"/>
    </row>
    <row r="183" spans="1:8" ht="20.100000000000001" customHeight="1" x14ac:dyDescent="0.25">
      <c r="A183" s="59" t="s">
        <v>337</v>
      </c>
      <c r="B183" s="180" t="s">
        <v>304</v>
      </c>
      <c r="C183" s="52" t="s">
        <v>371</v>
      </c>
      <c r="D183" s="50">
        <v>100</v>
      </c>
      <c r="E183" s="45">
        <f t="shared" si="9"/>
        <v>5</v>
      </c>
      <c r="F183" s="51">
        <v>8</v>
      </c>
      <c r="G183" s="47" t="s">
        <v>46</v>
      </c>
      <c r="H183" s="62"/>
    </row>
    <row r="184" spans="1:8" ht="20.100000000000001" customHeight="1" x14ac:dyDescent="0.25">
      <c r="A184" s="59" t="s">
        <v>337</v>
      </c>
      <c r="B184" s="180" t="s">
        <v>305</v>
      </c>
      <c r="C184" s="52" t="s">
        <v>372</v>
      </c>
      <c r="D184" s="50" t="s">
        <v>404</v>
      </c>
      <c r="E184" s="45" t="s">
        <v>403</v>
      </c>
      <c r="F184" s="51">
        <v>1</v>
      </c>
      <c r="G184" s="47" t="s">
        <v>46</v>
      </c>
      <c r="H184" s="62"/>
    </row>
    <row r="185" spans="1:8" ht="20.100000000000001" customHeight="1" x14ac:dyDescent="0.25">
      <c r="A185" s="59" t="s">
        <v>337</v>
      </c>
      <c r="B185" s="180" t="s">
        <v>306</v>
      </c>
      <c r="C185" s="52" t="s">
        <v>373</v>
      </c>
      <c r="D185" s="50">
        <v>20</v>
      </c>
      <c r="E185" s="45">
        <f t="shared" si="9"/>
        <v>1</v>
      </c>
      <c r="F185" s="51">
        <v>5</v>
      </c>
      <c r="G185" s="47" t="s">
        <v>135</v>
      </c>
      <c r="H185" s="62"/>
    </row>
    <row r="186" spans="1:8" ht="20.100000000000001" customHeight="1" x14ac:dyDescent="0.25">
      <c r="A186" s="59" t="s">
        <v>337</v>
      </c>
      <c r="B186" s="180" t="s">
        <v>307</v>
      </c>
      <c r="C186" s="52" t="s">
        <v>374</v>
      </c>
      <c r="D186" s="50">
        <v>50</v>
      </c>
      <c r="E186" s="45">
        <f t="shared" si="9"/>
        <v>2.5</v>
      </c>
      <c r="F186" s="51">
        <v>1</v>
      </c>
      <c r="G186" s="47" t="s">
        <v>46</v>
      </c>
      <c r="H186" s="62"/>
    </row>
    <row r="187" spans="1:8" ht="20.100000000000001" customHeight="1" x14ac:dyDescent="0.25">
      <c r="A187" s="59" t="s">
        <v>337</v>
      </c>
      <c r="B187" s="180" t="s">
        <v>308</v>
      </c>
      <c r="C187" s="52" t="s">
        <v>367</v>
      </c>
      <c r="D187" s="50">
        <v>150</v>
      </c>
      <c r="E187" s="45">
        <f t="shared" si="9"/>
        <v>7.5</v>
      </c>
      <c r="F187" s="51">
        <v>7</v>
      </c>
      <c r="G187" s="47" t="s">
        <v>46</v>
      </c>
      <c r="H187" s="62"/>
    </row>
    <row r="188" spans="1:8" ht="20.100000000000001" customHeight="1" x14ac:dyDescent="0.25">
      <c r="A188" s="59" t="s">
        <v>337</v>
      </c>
      <c r="B188" s="180" t="s">
        <v>309</v>
      </c>
      <c r="C188" s="52" t="s">
        <v>374</v>
      </c>
      <c r="D188" s="50">
        <v>50</v>
      </c>
      <c r="E188" s="45">
        <f t="shared" si="9"/>
        <v>2.5</v>
      </c>
      <c r="F188" s="51">
        <v>4</v>
      </c>
      <c r="G188" s="47" t="s">
        <v>46</v>
      </c>
      <c r="H188" s="62"/>
    </row>
    <row r="189" spans="1:8" ht="20.100000000000001" customHeight="1" x14ac:dyDescent="0.25">
      <c r="A189" s="59" t="s">
        <v>337</v>
      </c>
      <c r="B189" s="180" t="s">
        <v>310</v>
      </c>
      <c r="C189" s="52" t="s">
        <v>375</v>
      </c>
      <c r="D189" s="50">
        <v>100</v>
      </c>
      <c r="E189" s="45">
        <f t="shared" si="9"/>
        <v>5</v>
      </c>
      <c r="F189" s="51">
        <v>8</v>
      </c>
      <c r="G189" s="47" t="s">
        <v>46</v>
      </c>
      <c r="H189" s="62"/>
    </row>
    <row r="190" spans="1:8" ht="20.100000000000001" customHeight="1" x14ac:dyDescent="0.25">
      <c r="A190" s="59" t="s">
        <v>337</v>
      </c>
      <c r="B190" s="180" t="s">
        <v>311</v>
      </c>
      <c r="C190" s="52" t="s">
        <v>376</v>
      </c>
      <c r="D190" s="50">
        <v>30</v>
      </c>
      <c r="E190" s="45">
        <f t="shared" si="9"/>
        <v>1.5</v>
      </c>
      <c r="F190" s="51"/>
      <c r="G190" s="47"/>
      <c r="H190" s="62"/>
    </row>
    <row r="191" spans="1:8" ht="20.100000000000001" customHeight="1" x14ac:dyDescent="0.25">
      <c r="A191" s="59" t="s">
        <v>337</v>
      </c>
      <c r="B191" s="180" t="s">
        <v>312</v>
      </c>
      <c r="C191" s="52" t="s">
        <v>377</v>
      </c>
      <c r="D191" s="50">
        <v>10</v>
      </c>
      <c r="E191" s="45">
        <f t="shared" si="9"/>
        <v>0.5</v>
      </c>
      <c r="F191" s="51">
        <v>1</v>
      </c>
      <c r="G191" s="47" t="s">
        <v>46</v>
      </c>
      <c r="H191" s="62"/>
    </row>
    <row r="192" spans="1:8" ht="20.100000000000001" customHeight="1" x14ac:dyDescent="0.25">
      <c r="A192" s="59" t="s">
        <v>337</v>
      </c>
      <c r="B192" s="180" t="s">
        <v>313</v>
      </c>
      <c r="C192" s="52" t="s">
        <v>378</v>
      </c>
      <c r="D192" s="50">
        <v>80</v>
      </c>
      <c r="E192" s="45">
        <f t="shared" si="9"/>
        <v>4</v>
      </c>
      <c r="F192" s="51">
        <v>10</v>
      </c>
      <c r="G192" s="47" t="s">
        <v>46</v>
      </c>
      <c r="H192" s="62"/>
    </row>
    <row r="193" spans="1:8" ht="20.100000000000001" customHeight="1" x14ac:dyDescent="0.25">
      <c r="A193" s="59" t="s">
        <v>337</v>
      </c>
      <c r="B193" s="180" t="s">
        <v>314</v>
      </c>
      <c r="C193" s="52" t="s">
        <v>379</v>
      </c>
      <c r="D193" s="50">
        <v>80</v>
      </c>
      <c r="E193" s="45">
        <f t="shared" si="9"/>
        <v>4</v>
      </c>
      <c r="F193" s="51">
        <v>3</v>
      </c>
      <c r="G193" s="47" t="s">
        <v>46</v>
      </c>
      <c r="H193" s="62"/>
    </row>
    <row r="194" spans="1:8" ht="20.100000000000001" customHeight="1" x14ac:dyDescent="0.25">
      <c r="A194" s="59" t="s">
        <v>337</v>
      </c>
      <c r="B194" s="180" t="s">
        <v>316</v>
      </c>
      <c r="C194" s="52" t="s">
        <v>348</v>
      </c>
      <c r="D194" s="50">
        <v>150</v>
      </c>
      <c r="E194" s="45">
        <f t="shared" ref="E194:E196" si="10">D194/20</f>
        <v>7.5</v>
      </c>
      <c r="F194" s="51">
        <v>6</v>
      </c>
      <c r="G194" s="47" t="s">
        <v>46</v>
      </c>
      <c r="H194" s="62"/>
    </row>
    <row r="195" spans="1:8" ht="20.100000000000001" customHeight="1" x14ac:dyDescent="0.25">
      <c r="A195" s="59" t="s">
        <v>337</v>
      </c>
      <c r="B195" s="180" t="s">
        <v>317</v>
      </c>
      <c r="C195" s="52" t="s">
        <v>380</v>
      </c>
      <c r="D195" s="50">
        <v>50</v>
      </c>
      <c r="E195" s="45">
        <f t="shared" si="10"/>
        <v>2.5</v>
      </c>
      <c r="F195" s="51">
        <v>4</v>
      </c>
      <c r="G195" s="47" t="s">
        <v>46</v>
      </c>
      <c r="H195" s="62"/>
    </row>
    <row r="196" spans="1:8" ht="20.100000000000001" customHeight="1" x14ac:dyDescent="0.25">
      <c r="A196" s="60" t="s">
        <v>337</v>
      </c>
      <c r="B196" s="181" t="s">
        <v>318</v>
      </c>
      <c r="C196" s="53" t="s">
        <v>381</v>
      </c>
      <c r="D196" s="54">
        <v>125</v>
      </c>
      <c r="E196" s="48">
        <f t="shared" si="10"/>
        <v>6.25</v>
      </c>
      <c r="F196" s="55">
        <v>2</v>
      </c>
      <c r="G196" s="56" t="s">
        <v>46</v>
      </c>
      <c r="H196" s="63"/>
    </row>
    <row r="197" spans="1:8" x14ac:dyDescent="0.25">
      <c r="D197" s="1"/>
    </row>
    <row r="198" spans="1:8" x14ac:dyDescent="0.25">
      <c r="D198" s="1"/>
    </row>
    <row r="199" spans="1:8" x14ac:dyDescent="0.25">
      <c r="D199" s="1"/>
    </row>
    <row r="200" spans="1:8" x14ac:dyDescent="0.25">
      <c r="D200" s="1"/>
    </row>
    <row r="201" spans="1:8" x14ac:dyDescent="0.25">
      <c r="D201" s="1"/>
    </row>
    <row r="202" spans="1:8" x14ac:dyDescent="0.25">
      <c r="D202" s="1"/>
    </row>
  </sheetData>
  <autoFilter ref="A1:H1" xr:uid="{F2D9E38F-851C-4015-A9AB-A070167C3818}"/>
  <phoneticPr fontId="12" type="noConversion"/>
  <pageMargins left="0.31496062992125984" right="0.19685039370078741" top="0.27559055118110237" bottom="0.27559055118110237" header="0" footer="3.937007874015748E-2"/>
  <pageSetup scale="61"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Calcul</vt:lpstr>
      <vt:lpstr>Montures</vt:lpstr>
      <vt:lpstr>Armures</vt:lpstr>
      <vt:lpstr>Listing</vt:lpstr>
      <vt:lpstr>Armures!Impression_des_titres</vt:lpstr>
      <vt:lpstr>Listing!Impression_des_titres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Féedhiver</dc:creator>
  <cp:lastModifiedBy>Féedhiver</cp:lastModifiedBy>
  <cp:lastPrinted>2024-12-08T10:06:21Z</cp:lastPrinted>
  <dcterms:created xsi:type="dcterms:W3CDTF">2024-05-01T08:59:49Z</dcterms:created>
  <dcterms:modified xsi:type="dcterms:W3CDTF">2024-12-08T10:09:46Z</dcterms:modified>
</cp:coreProperties>
</file>