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RIMOIRE\ADD\"/>
    </mc:Choice>
  </mc:AlternateContent>
  <xr:revisionPtr revIDLastSave="0" documentId="13_ncr:1_{3893AEEC-B1ED-4F15-8C3C-E7D1DBA9A918}" xr6:coauthVersionLast="47" xr6:coauthVersionMax="47" xr10:uidLastSave="{00000000-0000-0000-0000-000000000000}"/>
  <bookViews>
    <workbookView xWindow="-120" yWindow="-120" windowWidth="29040" windowHeight="15840" xr2:uid="{29E5A90D-A41B-4849-B093-3D6444B81B73}"/>
  </bookViews>
  <sheets>
    <sheet name="Calcul" sheetId="2" r:id="rId1"/>
    <sheet name="Listing" sheetId="3" r:id="rId2"/>
  </sheets>
  <definedNames>
    <definedName name="_xlnm._FilterDatabase" localSheetId="1" hidden="1">Listing!$A$1:$H$1</definedName>
    <definedName name="_xlnm.Print_Titles" localSheetId="1">Listing!$1:$1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3" l="1"/>
  <c r="E44" i="3"/>
  <c r="E43" i="3"/>
  <c r="E42" i="3"/>
  <c r="E57" i="3"/>
  <c r="E55" i="3"/>
  <c r="E163" i="3"/>
  <c r="E148" i="3"/>
  <c r="E174" i="3"/>
  <c r="E30" i="3"/>
  <c r="E35" i="3"/>
  <c r="E34" i="3"/>
  <c r="D33" i="3"/>
  <c r="E33" i="3" s="1"/>
  <c r="D10" i="2"/>
  <c r="E32" i="3"/>
  <c r="E137" i="3"/>
  <c r="E138" i="3"/>
  <c r="E139" i="3"/>
  <c r="E140" i="3"/>
  <c r="E141" i="3"/>
  <c r="E142" i="3"/>
  <c r="E143" i="3"/>
  <c r="E144" i="3"/>
  <c r="E146" i="3"/>
  <c r="E147" i="3"/>
  <c r="E149" i="3"/>
  <c r="E150" i="3"/>
  <c r="E151" i="3"/>
  <c r="E152" i="3"/>
  <c r="E153" i="3"/>
  <c r="E154" i="3"/>
  <c r="E156" i="3"/>
  <c r="E157" i="3"/>
  <c r="E158" i="3"/>
  <c r="E159" i="3"/>
  <c r="E160" i="3"/>
  <c r="E161" i="3"/>
  <c r="E162" i="3"/>
  <c r="E164" i="3"/>
  <c r="E165" i="3"/>
  <c r="E167" i="3"/>
  <c r="E168" i="3"/>
  <c r="E169" i="3"/>
  <c r="E170" i="3"/>
  <c r="E171" i="3"/>
  <c r="E172" i="3"/>
  <c r="E173" i="3"/>
  <c r="E46" i="3"/>
  <c r="E175" i="3"/>
  <c r="E47" i="3"/>
  <c r="E177" i="3"/>
  <c r="E178" i="3"/>
  <c r="E179" i="3"/>
  <c r="E181" i="3"/>
  <c r="E182" i="3"/>
  <c r="E183" i="3"/>
  <c r="E184" i="3"/>
  <c r="E185" i="3"/>
  <c r="E186" i="3"/>
  <c r="E187" i="3"/>
  <c r="E188" i="3"/>
  <c r="E189" i="3"/>
  <c r="E48" i="3"/>
  <c r="E190" i="3"/>
  <c r="E191" i="3"/>
  <c r="E192" i="3"/>
  <c r="E136" i="3"/>
  <c r="E53" i="3"/>
  <c r="E52" i="3"/>
  <c r="E51" i="3"/>
  <c r="E93" i="3"/>
  <c r="E88" i="3"/>
  <c r="E87" i="3"/>
  <c r="E106" i="3"/>
  <c r="E105" i="3"/>
  <c r="E104" i="3"/>
  <c r="E102" i="3"/>
  <c r="D103" i="3"/>
  <c r="E103" i="3" s="1"/>
  <c r="E26" i="3"/>
  <c r="E86" i="3"/>
  <c r="E85" i="3"/>
  <c r="E82" i="3"/>
  <c r="E84" i="3"/>
  <c r="E83" i="3"/>
  <c r="E98" i="3"/>
  <c r="E97" i="3"/>
  <c r="E130" i="3"/>
  <c r="E131" i="3"/>
  <c r="E67" i="3"/>
  <c r="E81" i="3"/>
  <c r="E101" i="3"/>
  <c r="E54" i="3"/>
  <c r="E69" i="3"/>
  <c r="E92" i="3"/>
  <c r="E91" i="3"/>
  <c r="E90" i="3"/>
  <c r="E89" i="3"/>
  <c r="E80" i="3"/>
  <c r="E77" i="3"/>
  <c r="E61" i="3"/>
  <c r="E134" i="3"/>
  <c r="E123" i="3"/>
  <c r="E122" i="3"/>
  <c r="E121" i="3"/>
  <c r="E120" i="3"/>
  <c r="E56" i="3"/>
  <c r="E64" i="3"/>
  <c r="E25" i="3" l="1"/>
  <c r="E66" i="3"/>
  <c r="E17" i="3"/>
  <c r="E24" i="3" l="1"/>
  <c r="E23" i="3"/>
  <c r="E22" i="3"/>
  <c r="E50" i="3"/>
  <c r="E49" i="3"/>
  <c r="E114" i="3"/>
  <c r="E113" i="3"/>
  <c r="E112" i="3"/>
  <c r="E118" i="3"/>
  <c r="E119" i="3"/>
  <c r="E78" i="3"/>
  <c r="E76" i="3"/>
  <c r="E79" i="3"/>
  <c r="E109" i="3"/>
  <c r="E107" i="3"/>
  <c r="E74" i="3"/>
  <c r="E73" i="3"/>
  <c r="E75" i="3"/>
  <c r="E115" i="3"/>
  <c r="D24" i="2"/>
  <c r="D25" i="2"/>
  <c r="D17" i="2"/>
  <c r="D16" i="2"/>
  <c r="E58" i="3"/>
  <c r="E135" i="3"/>
  <c r="E72" i="3"/>
  <c r="E129" i="3"/>
  <c r="E132" i="3"/>
  <c r="E133" i="3"/>
  <c r="E126" i="3"/>
  <c r="E125" i="3"/>
  <c r="E108" i="3" l="1"/>
  <c r="E100" i="3"/>
  <c r="E99" i="3"/>
  <c r="E96" i="3"/>
  <c r="E95" i="3"/>
  <c r="E94" i="3"/>
  <c r="E71" i="3"/>
  <c r="E70" i="3"/>
  <c r="E68" i="3"/>
  <c r="E117" i="3"/>
  <c r="E116" i="3"/>
  <c r="E60" i="3" l="1"/>
  <c r="E63" i="3"/>
  <c r="E62" i="3"/>
  <c r="E59" i="3"/>
  <c r="E111" i="3"/>
  <c r="E110" i="3"/>
  <c r="E65" i="3"/>
  <c r="E38" i="3"/>
  <c r="E39" i="3"/>
  <c r="E40" i="3"/>
  <c r="E41" i="3"/>
  <c r="F38" i="3"/>
  <c r="E37" i="3"/>
  <c r="E36" i="3"/>
  <c r="E29" i="3"/>
  <c r="E31" i="3"/>
  <c r="E28" i="3"/>
  <c r="E27" i="3"/>
  <c r="E4" i="3"/>
  <c r="E5" i="3"/>
  <c r="E6" i="3"/>
  <c r="E7" i="3"/>
  <c r="E8" i="3"/>
  <c r="E9" i="3"/>
  <c r="E10" i="3"/>
  <c r="E11" i="3"/>
  <c r="E12" i="3"/>
  <c r="E13" i="3"/>
  <c r="E3" i="3"/>
  <c r="M31" i="2"/>
  <c r="G21" i="2"/>
  <c r="L12" i="2"/>
  <c r="L11" i="2"/>
  <c r="L10" i="2"/>
  <c r="L9" i="2"/>
  <c r="L8" i="2"/>
  <c r="L7" i="2"/>
  <c r="L6" i="2"/>
  <c r="L5" i="2"/>
  <c r="L19" i="2"/>
  <c r="M33" i="2"/>
  <c r="M34" i="2"/>
  <c r="N26" i="2"/>
  <c r="N27" i="2"/>
  <c r="N25" i="2"/>
  <c r="M32" i="2"/>
  <c r="N24" i="2"/>
  <c r="D33" i="2"/>
  <c r="E33" i="2" s="1"/>
  <c r="D31" i="2"/>
  <c r="D29" i="2"/>
  <c r="E29" i="2" s="1"/>
  <c r="D27" i="2"/>
  <c r="E27" i="2" s="1"/>
  <c r="D23" i="2"/>
  <c r="E23" i="2" s="1"/>
  <c r="E26" i="2"/>
  <c r="E28" i="2"/>
  <c r="E30" i="2"/>
  <c r="E31" i="2"/>
  <c r="E32" i="2"/>
  <c r="E34" i="2"/>
  <c r="D35" i="2"/>
  <c r="E35" i="2" s="1"/>
  <c r="G23" i="2"/>
  <c r="G26" i="2"/>
  <c r="G27" i="2"/>
  <c r="G28" i="2"/>
  <c r="G29" i="2"/>
  <c r="G30" i="2"/>
  <c r="G31" i="2"/>
  <c r="G32" i="2"/>
  <c r="G33" i="2"/>
  <c r="G34" i="2"/>
  <c r="G35" i="2"/>
  <c r="G36" i="2"/>
  <c r="G37" i="2"/>
  <c r="D37" i="2"/>
  <c r="E37" i="2" s="1"/>
  <c r="D39" i="2"/>
  <c r="E39" i="2" s="1"/>
  <c r="G39" i="2"/>
  <c r="G19" i="2"/>
  <c r="D21" i="2"/>
  <c r="E21" i="2" s="1"/>
  <c r="E20" i="2"/>
  <c r="D19" i="2"/>
  <c r="E19" i="2" s="1"/>
  <c r="D15" i="2"/>
  <c r="E15" i="2" s="1"/>
  <c r="G8" i="2"/>
  <c r="D8" i="2"/>
  <c r="E8" i="2" s="1"/>
  <c r="D6" i="2"/>
  <c r="E6" i="2" s="1"/>
  <c r="G7" i="2"/>
  <c r="G14" i="2"/>
  <c r="G18" i="2"/>
  <c r="G20" i="2"/>
  <c r="G22" i="2"/>
  <c r="G38" i="2"/>
  <c r="E7" i="2"/>
  <c r="E9" i="2"/>
  <c r="E11" i="2"/>
  <c r="E12" i="2"/>
  <c r="E13" i="2"/>
  <c r="E14" i="2"/>
  <c r="E18" i="2"/>
  <c r="E22" i="2"/>
  <c r="E36" i="2"/>
  <c r="E38" i="2"/>
  <c r="G5" i="2"/>
  <c r="E5" i="2"/>
  <c r="L20" i="2" l="1"/>
</calcChain>
</file>

<file path=xl/sharedStrings.xml><?xml version="1.0" encoding="utf-8"?>
<sst xmlns="http://schemas.openxmlformats.org/spreadsheetml/2006/main" count="945" uniqueCount="427">
  <si>
    <t>Ralenties</t>
  </si>
  <si>
    <t>Très ralenties</t>
  </si>
  <si>
    <t>Coût</t>
  </si>
  <si>
    <t>Type d’armure</t>
  </si>
  <si>
    <t xml:space="preserve">Encombrement </t>
  </si>
  <si>
    <t>Déplacement de base</t>
  </si>
  <si>
    <t>kg</t>
  </si>
  <si>
    <t>"</t>
  </si>
  <si>
    <t>m</t>
  </si>
  <si>
    <t>Non</t>
  </si>
  <si>
    <t>Assez</t>
  </si>
  <si>
    <t>Encombrant</t>
  </si>
  <si>
    <t>Armure de cuir</t>
  </si>
  <si>
    <t>/</t>
  </si>
  <si>
    <t>CA</t>
  </si>
  <si>
    <t>Armure de cuir clouté</t>
  </si>
  <si>
    <t>Bouclier de poing</t>
  </si>
  <si>
    <t>Bouclier, grand encombrant</t>
  </si>
  <si>
    <t>Bouclier, petit</t>
  </si>
  <si>
    <t>Bouclier, petit, en bois</t>
  </si>
  <si>
    <t>Broigne</t>
  </si>
  <si>
    <t>Cotte de maille</t>
  </si>
  <si>
    <t>Cotte elfique</t>
  </si>
  <si>
    <t>Hoqueton</t>
  </si>
  <si>
    <t>Lorica</t>
  </si>
  <si>
    <t>Plates complète</t>
  </si>
  <si>
    <t>Plates de bataille</t>
  </si>
  <si>
    <t>Plates en bronze</t>
  </si>
  <si>
    <t>Plates feuilletée</t>
  </si>
  <si>
    <t>Armure de cuir magique</t>
  </si>
  <si>
    <t>Armure de cuir clouté magique</t>
  </si>
  <si>
    <t>≤ 6</t>
  </si>
  <si>
    <t>≤ 7</t>
  </si>
  <si>
    <t>Broigne magique</t>
  </si>
  <si>
    <t>Cotte de maille magique</t>
  </si>
  <si>
    <t>Cotte elfique magique</t>
  </si>
  <si>
    <t>≤ 4</t>
  </si>
  <si>
    <t>≤ 8</t>
  </si>
  <si>
    <t>≤ 5</t>
  </si>
  <si>
    <t>Plates feuilletée magique</t>
  </si>
  <si>
    <t>Harnois</t>
  </si>
  <si>
    <t>Harnois magique</t>
  </si>
  <si>
    <t>Hoqueton magique</t>
  </si>
  <si>
    <t>Lorica magique</t>
  </si>
  <si>
    <t xml:space="preserve">Plates </t>
  </si>
  <si>
    <t>Plates magique</t>
  </si>
  <si>
    <t>Plates complète magique</t>
  </si>
  <si>
    <t>Plates de bataille magique</t>
  </si>
  <si>
    <t>Plates en bronze magique</t>
  </si>
  <si>
    <t>≤ 3</t>
  </si>
  <si>
    <t>≤ 1</t>
  </si>
  <si>
    <t>≤ 2</t>
  </si>
  <si>
    <t>Déplacement</t>
  </si>
  <si>
    <t>Réaction et initiative</t>
  </si>
  <si>
    <t>Faible</t>
  </si>
  <si>
    <t>≤</t>
  </si>
  <si>
    <t>po</t>
  </si>
  <si>
    <t>Normales, voire mieux</t>
  </si>
  <si>
    <t>Normales, pas de bonus</t>
  </si>
  <si>
    <t>Equipement normal</t>
  </si>
  <si>
    <t>Assez volumineux</t>
  </si>
  <si>
    <t>Volumineux</t>
  </si>
  <si>
    <t>Equipement très lourd</t>
  </si>
  <si>
    <t>Equipement excessivement lourd</t>
  </si>
  <si>
    <t>Très volumineux</t>
  </si>
  <si>
    <t>3 à 4</t>
  </si>
  <si>
    <t>9 à 12</t>
  </si>
  <si>
    <t>Equipement lourd</t>
  </si>
  <si>
    <t>Déplacement de base race du PJ :</t>
  </si>
  <si>
    <t xml:space="preserve">Déplacement de base armure du PJ : </t>
  </si>
  <si>
    <t>Bonus Force</t>
  </si>
  <si>
    <t>Encombrement final</t>
  </si>
  <si>
    <t xml:space="preserve">Vitesse de déplacement du PJ : </t>
  </si>
  <si>
    <t>&gt;</t>
  </si>
  <si>
    <t>Impossible de courir ni même de trotter</t>
  </si>
  <si>
    <r>
      <rPr>
        <b/>
        <sz val="11"/>
        <color theme="1"/>
        <rFont val="Calibri"/>
        <family val="2"/>
        <scheme val="minor"/>
      </rPr>
      <t xml:space="preserve">Encombrement et conséquences </t>
    </r>
    <r>
      <rPr>
        <sz val="11"/>
        <color theme="1"/>
        <rFont val="Calibri"/>
        <family val="2"/>
        <scheme val="minor"/>
      </rPr>
      <t xml:space="preserve">
(Tableau 103 – p.185 )</t>
    </r>
  </si>
  <si>
    <t>Critère</t>
  </si>
  <si>
    <t>Obs</t>
  </si>
  <si>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>4</t>
    </r>
  </si>
  <si>
    <t>Humain</t>
  </si>
  <si>
    <t>Nain</t>
  </si>
  <si>
    <t>Elfe</t>
  </si>
  <si>
    <t>Elfe noire femelle</t>
  </si>
  <si>
    <t>Gnome</t>
  </si>
  <si>
    <t>Demi-Elfe</t>
  </si>
  <si>
    <t>Petite-Gens</t>
  </si>
  <si>
    <t>Demi-Orque</t>
  </si>
  <si>
    <t>Race Personnage</t>
  </si>
  <si>
    <t>?</t>
  </si>
  <si>
    <t>ARMURES</t>
  </si>
  <si>
    <t>RACE PJ</t>
  </si>
  <si>
    <t>1 "</t>
  </si>
  <si>
    <t>= 3 m en intérieur, 9 m en extérieur</t>
  </si>
  <si>
    <t>Aussi véloce qu'un jaguar</t>
  </si>
  <si>
    <t>Plus vif que l'éclair</t>
  </si>
  <si>
    <t>1 kg</t>
  </si>
  <si>
    <t>= 20 po</t>
  </si>
  <si>
    <t xml:space="preserve">Objet </t>
  </si>
  <si>
    <t>Pièce de platine (pp)</t>
  </si>
  <si>
    <t>Equivalent poids</t>
  </si>
  <si>
    <t>Pièce d'or (po)</t>
  </si>
  <si>
    <t>Pièce d'argent (pa)</t>
  </si>
  <si>
    <t>Pièce de cuivre (pc)</t>
  </si>
  <si>
    <t>Pièce d'électrum (pe)</t>
  </si>
  <si>
    <t>Gemme très petite</t>
  </si>
  <si>
    <t>Gemme petite</t>
  </si>
  <si>
    <t>Gemme moyenne</t>
  </si>
  <si>
    <t>Gemme grosse</t>
  </si>
  <si>
    <t>Gemme très grosse</t>
  </si>
  <si>
    <t>Gemme énorme</t>
  </si>
  <si>
    <t>Valeur</t>
  </si>
  <si>
    <t>Observation</t>
  </si>
  <si>
    <t>Adaptation</t>
  </si>
  <si>
    <t xml:space="preserve">Livre de sorts de voyage </t>
  </si>
  <si>
    <t xml:space="preserve">Livre de sort standard </t>
  </si>
  <si>
    <t>Contenance 24 sorts</t>
  </si>
  <si>
    <t>Contenance 10 sorts</t>
  </si>
  <si>
    <t>Arbalète légère</t>
  </si>
  <si>
    <t>Arbalète de poing</t>
  </si>
  <si>
    <t>Arbalète lourde</t>
  </si>
  <si>
    <t>Arc court</t>
  </si>
  <si>
    <t>Arc long</t>
  </si>
  <si>
    <t>Carquois</t>
  </si>
  <si>
    <t>20 carreaux ou 20 flèches</t>
  </si>
  <si>
    <t>10 carreaux ou 10 flèches</t>
  </si>
  <si>
    <t>Carreau léger</t>
  </si>
  <si>
    <t>Carreau lourd</t>
  </si>
  <si>
    <t>Carreau arbalète de poing</t>
  </si>
  <si>
    <t>à l'unité</t>
  </si>
  <si>
    <t>Adaptation : Diviser par 2 l'encombrement si carquois</t>
  </si>
  <si>
    <t>Flèche</t>
  </si>
  <si>
    <t>vide</t>
  </si>
  <si>
    <t>pleine</t>
  </si>
  <si>
    <t>Etui à parchemin en os/ivoire</t>
  </si>
  <si>
    <t>Etui à parchemin en cuir</t>
  </si>
  <si>
    <t>Contenance 5 parchemins</t>
  </si>
  <si>
    <t>Outre</t>
  </si>
  <si>
    <t>Flasque vide</t>
  </si>
  <si>
    <t>Contenance 0,5 litre</t>
  </si>
  <si>
    <t xml:space="preserve">Corde </t>
  </si>
  <si>
    <t>Longueur 15 m</t>
  </si>
  <si>
    <t>Couverture</t>
  </si>
  <si>
    <t>Couverture de selle</t>
  </si>
  <si>
    <t>pa</t>
  </si>
  <si>
    <t>Sac à dos</t>
  </si>
  <si>
    <t>Contenance 300 po</t>
  </si>
  <si>
    <t>Sac petit</t>
  </si>
  <si>
    <t>Sac grand</t>
  </si>
  <si>
    <t>Contenance 400 po</t>
  </si>
  <si>
    <t>pc</t>
  </si>
  <si>
    <t>Bourse grande</t>
  </si>
  <si>
    <t>Contenance 50 po</t>
  </si>
  <si>
    <t>Bourse petite</t>
  </si>
  <si>
    <t>Contenance 25 po</t>
  </si>
  <si>
    <t>Briquet avec pierre et mèche</t>
  </si>
  <si>
    <t>Chapeau</t>
  </si>
  <si>
    <t>Ceinture</t>
  </si>
  <si>
    <t>Cape portée</t>
  </si>
  <si>
    <t>Cape pliée</t>
  </si>
  <si>
    <t>Robe portée</t>
  </si>
  <si>
    <t>Robe pliée</t>
  </si>
  <si>
    <t>Grappin</t>
  </si>
  <si>
    <t>1 personne</t>
  </si>
  <si>
    <t>Vêtements</t>
  </si>
  <si>
    <t>Bijou petit</t>
  </si>
  <si>
    <t>1 à 5</t>
  </si>
  <si>
    <t>Bijou grand</t>
  </si>
  <si>
    <t>10 à 50</t>
  </si>
  <si>
    <t>Fiole eau bénite/maudite</t>
  </si>
  <si>
    <t>Heaume petit</t>
  </si>
  <si>
    <t>Heaume grand</t>
  </si>
  <si>
    <t>Casque métallique</t>
  </si>
  <si>
    <t>Casque en cuir (calotte)</t>
  </si>
  <si>
    <t>Torche</t>
  </si>
  <si>
    <t>Flasque d'huile pleine</t>
  </si>
  <si>
    <t>Lanterne à capuchon</t>
  </si>
  <si>
    <t>Lanterne à faisceau</t>
  </si>
  <si>
    <t>Bougie</t>
  </si>
  <si>
    <t>Outils de voleur</t>
  </si>
  <si>
    <t>Miroir en argent petit</t>
  </si>
  <si>
    <t>Miroir en métal petit</t>
  </si>
  <si>
    <t>Chandelle</t>
  </si>
  <si>
    <t>Lanterne étanche</t>
  </si>
  <si>
    <t>Pioche</t>
  </si>
  <si>
    <t>Pelle</t>
  </si>
  <si>
    <t>Pied de biche</t>
  </si>
  <si>
    <t>Rations standard</t>
  </si>
  <si>
    <t>Rations de fer/séchées</t>
  </si>
  <si>
    <t>1 semaine</t>
  </si>
  <si>
    <t>0,5 à 1</t>
  </si>
  <si>
    <t>Rayon  12 m, Durée 6 tours (1 h)</t>
  </si>
  <si>
    <t>Lxl = 3 m x 24 m, Durée 24 tours (4 h)</t>
  </si>
  <si>
    <t>Rayon  9 m, Durée 24 tours (4 h)</t>
  </si>
  <si>
    <t>Symbole sacré en argent</t>
  </si>
  <si>
    <t>Symbole sacré en fer</t>
  </si>
  <si>
    <t>Symbole sacré en bois</t>
  </si>
  <si>
    <t>Baguette</t>
  </si>
  <si>
    <t>Bâton</t>
  </si>
  <si>
    <t>Bâtonnet</t>
  </si>
  <si>
    <t>Caisse en fer grande</t>
  </si>
  <si>
    <t>Caisse en fer petite</t>
  </si>
  <si>
    <t>0,05 à 025</t>
  </si>
  <si>
    <t>0,5 à 2,5</t>
  </si>
  <si>
    <t xml:space="preserve">CALCUL ENCOMBREMENT &amp; VITESSE DE DEPLACEMENT </t>
  </si>
  <si>
    <t>Anneau simple</t>
  </si>
  <si>
    <t>sans gemme</t>
  </si>
  <si>
    <t>Anneau sertie</t>
  </si>
  <si>
    <t>rajouter le poids de la gemme</t>
  </si>
  <si>
    <t>2 à 6</t>
  </si>
  <si>
    <t>0,1 à 0,3</t>
  </si>
  <si>
    <t>5 à 10</t>
  </si>
  <si>
    <t>Bracelets (paire)</t>
  </si>
  <si>
    <t>Pot d'onguent</t>
  </si>
  <si>
    <t>ex : Keoghtom</t>
  </si>
  <si>
    <t>Torque</t>
  </si>
  <si>
    <t>Boucle de ceinture</t>
  </si>
  <si>
    <t>1 à 3</t>
  </si>
  <si>
    <t>0,05 à 0,15</t>
  </si>
  <si>
    <t>Pépite</t>
  </si>
  <si>
    <t>Poids = 50 à 100% valeur</t>
  </si>
  <si>
    <t>Ajuster la valeur en fonction de la taille de la pépite</t>
  </si>
  <si>
    <t>Boîte métallique à grimoire</t>
  </si>
  <si>
    <t>Contenance : 1 livre de sort de voyage</t>
  </si>
  <si>
    <t>Potion/Fiole/Elixir</t>
  </si>
  <si>
    <t>Chemise</t>
  </si>
  <si>
    <t>0,025 à 0,5</t>
  </si>
  <si>
    <t>Braies</t>
  </si>
  <si>
    <t>Courtes à longues</t>
  </si>
  <si>
    <t>Encre, encrier et plume(s)</t>
  </si>
  <si>
    <t>Sandales</t>
  </si>
  <si>
    <t>Livre à reliure métallique</t>
  </si>
  <si>
    <t>Perche de 3 mètres</t>
  </si>
  <si>
    <t>Piton en fer, pointe de fer</t>
  </si>
  <si>
    <t>Coffre en bois, grand</t>
  </si>
  <si>
    <t>Coffre en bois, petit</t>
  </si>
  <si>
    <t>Coffre en métal plein, grand</t>
  </si>
  <si>
    <t>Coffre en métal plein, petit</t>
  </si>
  <si>
    <t>Cassette métallique</t>
  </si>
  <si>
    <t>Contenance 125 po, LxlxH = 30x15x15 cm</t>
  </si>
  <si>
    <t>Capacité 800 po, LxlxH = 60x30x30 cm</t>
  </si>
  <si>
    <t>Cordelette</t>
  </si>
  <si>
    <t>Longueur 3 m</t>
  </si>
  <si>
    <t>Boule de cristal</t>
  </si>
  <si>
    <t>Avec base et enveloppe de protection</t>
  </si>
  <si>
    <t>Porte-monnaie</t>
  </si>
  <si>
    <t>Trompe, cor</t>
  </si>
  <si>
    <t>Clou à quatre pointes</t>
  </si>
  <si>
    <t>Chapelet de prière</t>
  </si>
  <si>
    <t>Encens, bâtonnet</t>
  </si>
  <si>
    <t>Ceinturon large</t>
  </si>
  <si>
    <t>Ceinturon normal</t>
  </si>
  <si>
    <t>Sacoche de selle, petite</t>
  </si>
  <si>
    <t>Sacoche de selle, grande</t>
  </si>
  <si>
    <t>Contenance 150 po</t>
  </si>
  <si>
    <t>Selle, cheval léger</t>
  </si>
  <si>
    <t>Selle, cheval lourd</t>
  </si>
  <si>
    <t>Selle, cheval de selle</t>
  </si>
  <si>
    <t>Boîte en plomb, petite</t>
  </si>
  <si>
    <t>Boîte en or, petite</t>
  </si>
  <si>
    <t>Sac de contenance</t>
  </si>
  <si>
    <t>Trou portable</t>
  </si>
  <si>
    <t>Contenance 5 000 po</t>
  </si>
  <si>
    <t>Capacité 4 000 po, LxlxH = 90x60x60 cm</t>
  </si>
  <si>
    <t>Contenance 25 000 po, 180x180x300 cm</t>
  </si>
  <si>
    <t>Contenance 15 000 po, 7 m3</t>
  </si>
  <si>
    <t>Contenance 10 000 po, 4m3</t>
  </si>
  <si>
    <t>Contenance 5 000 po, 2 m3</t>
  </si>
  <si>
    <t>Contenance 2 500 po, 0,8 m3</t>
  </si>
  <si>
    <t>Contenance 400 po, 90x60x60 cm</t>
  </si>
  <si>
    <t>Contenance 100 po, 60x30x30 cm</t>
  </si>
  <si>
    <t>Famille</t>
  </si>
  <si>
    <t>Contenant</t>
  </si>
  <si>
    <t>Eclairage</t>
  </si>
  <si>
    <t>Vivres</t>
  </si>
  <si>
    <t>Habillement</t>
  </si>
  <si>
    <t>Divers</t>
  </si>
  <si>
    <t>Arcanes</t>
  </si>
  <si>
    <t>Projectiles</t>
  </si>
  <si>
    <t>Précieux</t>
  </si>
  <si>
    <r>
      <rPr>
        <b/>
        <sz val="9"/>
        <color theme="1"/>
        <rFont val="Calibri"/>
        <family val="2"/>
        <scheme val="minor"/>
      </rPr>
      <t xml:space="preserve">Encombrement </t>
    </r>
    <r>
      <rPr>
        <b/>
        <sz val="11"/>
        <color theme="1"/>
        <rFont val="Calibri"/>
        <family val="2"/>
        <scheme val="minor"/>
      </rPr>
      <t xml:space="preserve">
kg</t>
    </r>
  </si>
  <si>
    <r>
      <rPr>
        <b/>
        <sz val="9"/>
        <color theme="1"/>
        <rFont val="Calibri"/>
        <family val="2"/>
        <scheme val="minor"/>
      </rPr>
      <t xml:space="preserve">Encombrement </t>
    </r>
    <r>
      <rPr>
        <b/>
        <sz val="11"/>
        <color theme="1"/>
        <rFont val="Calibri"/>
        <family val="2"/>
        <scheme val="minor"/>
      </rPr>
      <t xml:space="preserve">
po</t>
    </r>
  </si>
  <si>
    <t>Contenance 2 000 po</t>
  </si>
  <si>
    <t>Contenance 1 000 po</t>
  </si>
  <si>
    <t xml:space="preserve">Aklys </t>
  </si>
  <si>
    <t xml:space="preserve">Arc court composite </t>
  </si>
  <si>
    <t xml:space="preserve">Arc long composite </t>
  </si>
  <si>
    <t xml:space="preserve">Attrape-homme </t>
  </si>
  <si>
    <t xml:space="preserve">Bardiche </t>
  </si>
  <si>
    <t xml:space="preserve">Bâton </t>
  </si>
  <si>
    <t xml:space="preserve">Bâton d'escrime </t>
  </si>
  <si>
    <t xml:space="preserve">Bec de Corbin </t>
  </si>
  <si>
    <t xml:space="preserve">Bo </t>
  </si>
  <si>
    <t xml:space="preserve">Bouclier de poing avec pointe </t>
  </si>
  <si>
    <t xml:space="preserve">Canne d'escrime </t>
  </si>
  <si>
    <t xml:space="preserve">Chausse-trappe </t>
  </si>
  <si>
    <t xml:space="preserve">Couteau de brèche </t>
  </si>
  <si>
    <t xml:space="preserve">Epée bâtarde </t>
  </si>
  <si>
    <t xml:space="preserve">Epieu de cavalier </t>
  </si>
  <si>
    <t xml:space="preserve">Epieu de fantassin </t>
  </si>
  <si>
    <t xml:space="preserve">Fauchard </t>
  </si>
  <si>
    <t xml:space="preserve">Fléau de cavalier </t>
  </si>
  <si>
    <t xml:space="preserve">Fléau de fantassin </t>
  </si>
  <si>
    <t xml:space="preserve">Fouet </t>
  </si>
  <si>
    <t xml:space="preserve">Fourche de guerre </t>
  </si>
  <si>
    <t xml:space="preserve">Fourche fauchard </t>
  </si>
  <si>
    <t xml:space="preserve">Garrot </t>
  </si>
  <si>
    <t xml:space="preserve">Guisarme </t>
  </si>
  <si>
    <t xml:space="preserve">Guisarme Voulge </t>
  </si>
  <si>
    <t xml:space="preserve">Hallebarde </t>
  </si>
  <si>
    <t xml:space="preserve">Harpon </t>
  </si>
  <si>
    <t>50-60</t>
  </si>
  <si>
    <t xml:space="preserve">Javelot </t>
  </si>
  <si>
    <t xml:space="preserve">Lance (cheval léger) </t>
  </si>
  <si>
    <t xml:space="preserve">Lance (cheval lourd) </t>
  </si>
  <si>
    <t xml:space="preserve">Lance (cheval moyen) </t>
  </si>
  <si>
    <t xml:space="preserve">Lance de fantassin </t>
  </si>
  <si>
    <t xml:space="preserve">Lasso </t>
  </si>
  <si>
    <t xml:space="preserve">Marteau de guerre </t>
  </si>
  <si>
    <t xml:space="preserve">Marteau de Lucerne </t>
  </si>
  <si>
    <t xml:space="preserve">Masse de cavalier </t>
  </si>
  <si>
    <t xml:space="preserve">Masse de fantassin </t>
  </si>
  <si>
    <t xml:space="preserve">Massue </t>
  </si>
  <si>
    <t xml:space="preserve">Matraque </t>
  </si>
  <si>
    <t xml:space="preserve">Pertuisane </t>
  </si>
  <si>
    <t xml:space="preserve">Pique </t>
  </si>
  <si>
    <t xml:space="preserve">Sarbacane et aiguille </t>
  </si>
  <si>
    <t xml:space="preserve">Serpe Guisarme </t>
  </si>
  <si>
    <t xml:space="preserve">Trident </t>
  </si>
  <si>
    <t xml:space="preserve">Voulge </t>
  </si>
  <si>
    <t>Etui en ivoir</t>
  </si>
  <si>
    <t>Etui en cuir</t>
  </si>
  <si>
    <t>Boîte</t>
  </si>
  <si>
    <t>2 à 4</t>
  </si>
  <si>
    <t>Bille de fronde</t>
  </si>
  <si>
    <t>20 billes</t>
  </si>
  <si>
    <t>Bouclier de poing à pointe</t>
  </si>
  <si>
    <t>Couteau et fourreau</t>
  </si>
  <si>
    <t>Dague et fourreau</t>
  </si>
  <si>
    <t>Epée courte et fourreau</t>
  </si>
  <si>
    <t>Epée fauchon et fourreau</t>
  </si>
  <si>
    <t>Epée khopesh et fourreau</t>
  </si>
  <si>
    <t>Epée large et fourreau</t>
  </si>
  <si>
    <t>Epée longue et fourreau</t>
  </si>
  <si>
    <t>Fauchard-crochet</t>
  </si>
  <si>
    <t>Flèche en argent</t>
  </si>
  <si>
    <t>Fléchette</t>
  </si>
  <si>
    <t>Fronde</t>
  </si>
  <si>
    <t>Pierre de fronde</t>
  </si>
  <si>
    <t>Armes</t>
  </si>
  <si>
    <t>Hachette</t>
  </si>
  <si>
    <t>Hache de jet</t>
  </si>
  <si>
    <t>Longueur : 60 cm ; Espace requis : 60 cm</t>
  </si>
  <si>
    <t>Longueur : 240+ cm ; Espace requis : 75 cm</t>
  </si>
  <si>
    <t>Longueur : 150 cm ; Espace requis : 150 cm</t>
  </si>
  <si>
    <t>Longueur : 180-240 cm ; Espace requis : 90 cm</t>
  </si>
  <si>
    <t>Longueur : 150 cm ; Espace requis : 90 cm</t>
  </si>
  <si>
    <t>Longueur : 180 cm ; Espace requis : 180 cm</t>
  </si>
  <si>
    <t>Longueur : 30 cm ; Espace requis : 60 cm</t>
  </si>
  <si>
    <t>Longueur : 90 cm ; Espace requis : 60 cm</t>
  </si>
  <si>
    <t>Longueur : 240+ cm ; Espace requis : 30 cm</t>
  </si>
  <si>
    <t>Longueur : 30 cm ; Espace requis : 30 cm</t>
  </si>
  <si>
    <t>Longueur : 240 cm ; Espace requis : 30 cm</t>
  </si>
  <si>
    <t>Longueur : 40 cm ; Espace requis : 30 cm</t>
  </si>
  <si>
    <t>Longueur : 135 cm ; Espace requis : 120 cm</t>
  </si>
  <si>
    <t>Longueur : 60 cm ; Espace requis : 30 cm</t>
  </si>
  <si>
    <t>Longueur : 105 cm ; Espace requis : 105 cm</t>
  </si>
  <si>
    <t>Longueur : 105 cm ; Espace requis : 120 cm</t>
  </si>
  <si>
    <t>Longueur : 105 cm ; Espace requis : 90 cm</t>
  </si>
  <si>
    <t>Longueur : 120 cm ; Espace requis : 120 cm</t>
  </si>
  <si>
    <t>Longueur : 120 cm ; Espace requis : 150 cm</t>
  </si>
  <si>
    <t>Longueur : 240 cm ; Espace requis : 60 cm</t>
  </si>
  <si>
    <t>Longueur : 60 cm ; Espace requis : 120 cm</t>
  </si>
  <si>
    <t>Longueur : 120 cm ; Espace requis : 180 cm</t>
  </si>
  <si>
    <t>Longueur : 240-600 cm ; Espace requis : 240-600 cm</t>
  </si>
  <si>
    <t>Longueur : 210+ cm ; Espace requis : 30 cm</t>
  </si>
  <si>
    <t>Longueur : 90 cm ; Espace requis : 45 cm</t>
  </si>
  <si>
    <t>Longueur : 180+ cm ; Espace requis : 60 cm</t>
  </si>
  <si>
    <t>Longueur : 45 cm ; Espace requis : 30 cm</t>
  </si>
  <si>
    <t>Longueur : 150+ cm ; Espace requis : 150 cm</t>
  </si>
  <si>
    <t>Longueur : 180-240 cm ; Espace requis : 45 cm</t>
  </si>
  <si>
    <t>Longueur : 300 cm ; Espace requis : 30 cm</t>
  </si>
  <si>
    <t>Longueur : 420 cm ; Espace requis : 30 cm</t>
  </si>
  <si>
    <t>Longueur : 360 cm ; Espace requis : 30 cm</t>
  </si>
  <si>
    <t>Longueur : 150-390 cm ; Espace requis : 30 cm</t>
  </si>
  <si>
    <t>Longueur : 300-600 cm ; Espace requis : 240 cm</t>
  </si>
  <si>
    <t>Longueur : 45 cm ; Espace requis : 60 cm</t>
  </si>
  <si>
    <t>Longueur : 75 cm ; Espace requis : 120 cm</t>
  </si>
  <si>
    <t>Longueur : 90 cm ; Espace requis : 30-90 cm</t>
  </si>
  <si>
    <t>Longueur : 15 cm ; Espace requis : 30 cm</t>
  </si>
  <si>
    <t>Longueur : 210+ cm ; Espace requis : 90 cm</t>
  </si>
  <si>
    <t>Longueur : 540 cm ; Espace requis : 30 cm</t>
  </si>
  <si>
    <t>Longueur : 120-240+ cm ; Espace requis : 30 cm</t>
  </si>
  <si>
    <t>Longueur : 240+ cm ; Espace requis : 60 cm</t>
  </si>
  <si>
    <t>Corsèque, korseke</t>
  </si>
  <si>
    <t>Cimeterre, sabre, tulwar</t>
  </si>
  <si>
    <t xml:space="preserve">Chauve-souris, Ranson, Rhonca, Runka </t>
  </si>
  <si>
    <t>Glaive-Guisarme , scorpion</t>
  </si>
  <si>
    <t xml:space="preserve">Hache d'armes, hache de bataille, hache de guerre </t>
  </si>
  <si>
    <t>Epée à deux mains, espadon</t>
  </si>
  <si>
    <t>Étoile du matin, morning-star, morgenstern, godentag</t>
  </si>
  <si>
    <t>Fléchette de sarbacane, aiguille</t>
  </si>
  <si>
    <t>Bottes rigides hautes</t>
  </si>
  <si>
    <t>Bottes rigides basses</t>
  </si>
  <si>
    <t>Bottes souples hautes</t>
  </si>
  <si>
    <t>Bottes souples basses</t>
  </si>
  <si>
    <r>
      <t xml:space="preserve">Pierre ornementale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10 po</t>
    </r>
  </si>
  <si>
    <r>
      <t xml:space="preserve">Pierre semi-précieuse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50 po</t>
    </r>
  </si>
  <si>
    <r>
      <t xml:space="preserve">Pierre fantaisie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100 po</t>
    </r>
  </si>
  <si>
    <r>
      <t xml:space="preserve">Pierre fantaisie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500 po</t>
    </r>
  </si>
  <si>
    <r>
      <t xml:space="preserve">Gemme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1 000 po</t>
    </r>
  </si>
  <si>
    <r>
      <t xml:space="preserve">Joyau </t>
    </r>
    <r>
      <rPr>
        <sz val="10"/>
        <color theme="1"/>
        <rFont val="Symbol"/>
        <family val="1"/>
        <charset val="2"/>
      </rPr>
      <t>»</t>
    </r>
    <r>
      <rPr>
        <sz val="10"/>
        <color theme="1"/>
        <rFont val="Calibri"/>
        <family val="2"/>
      </rPr>
      <t xml:space="preserve"> 5 000 po</t>
    </r>
  </si>
  <si>
    <t>60 à 80</t>
  </si>
  <si>
    <t>25 à 35</t>
  </si>
  <si>
    <t>1,25 à 1,75</t>
  </si>
  <si>
    <t>2 à 3</t>
  </si>
  <si>
    <t>40 à 60</t>
  </si>
  <si>
    <t>2,5 à 3</t>
  </si>
  <si>
    <t>Longueur :  240 cm ; Espace requis : 60 cm</t>
  </si>
  <si>
    <t>0,1 à 0,2</t>
  </si>
  <si>
    <t>En base le heaume est inclus dans les armures CA 4 et mieux.</t>
  </si>
  <si>
    <t>Collier</t>
  </si>
  <si>
    <t>Diadème</t>
  </si>
  <si>
    <t>5 à 20</t>
  </si>
  <si>
    <t>0,25 à 1</t>
  </si>
  <si>
    <t>Peut courir vite</t>
  </si>
  <si>
    <t>Peut courir à pas lourds</t>
  </si>
  <si>
    <t>Peut trotter sur de petites 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</si>
</sst>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3" xfId="0" quotePrefix="1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0" borderId="0" xfId="0" quotePrefix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0" fillId="3" borderId="4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vertical="center"/>
    </xf>
    <xf numFmtId="0" fontId="1" fillId="6" borderId="5" xfId="0" applyFont="1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2" fillId="7" borderId="0" xfId="0" applyFont="1" applyFill="1" applyAlignment="1">
      <alignment vertical="center"/>
    </xf>
    <xf numFmtId="0" fontId="0" fillId="7" borderId="0" xfId="0" applyFill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7" fillId="5" borderId="0" xfId="0" applyFont="1" applyFill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266699</xdr:colOff>
      <xdr:row>2</xdr:row>
      <xdr:rowOff>19051</xdr:rowOff>
    </xdr:from>
    <xdr:to>
      <xdr:col>16</xdr:col>
      <xdr:colOff>609600</xdr:colOff>
      <xdr:row>13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45F74E6-1639-1AC6-E544-2EEAAFA850D7}"/>
            </a:ext>
          </a:extLst>
        </xdr:cNvPr>
        <xdr:cNvSpPr txBox="1"/>
      </xdr:nvSpPr>
      <xdr:spPr>
        <a:xfrm>
          <a:off x="11163299" y="400051"/>
          <a:ext cx="3676651" cy="223837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b="1"/>
            <a:t>Renseignez les cases en jaune : </a:t>
          </a:r>
        </a:p>
        <a:p>
          <a:pPr algn="ctr"/>
          <a:endParaRPr lang="fr-FR" b="1"/>
        </a:p>
        <a:p>
          <a:r>
            <a:rPr lang="fr-FR"/>
            <a:t>-    Vitesse de la race de votre PJ en " (cf. tableau RACE PJ), </a:t>
          </a:r>
        </a:p>
        <a:p>
          <a:r>
            <a:rPr lang="fr-FR"/>
            <a:t>-    Vitesse max liée à votre armure en " (cf. tableau ARMURE), </a:t>
          </a:r>
        </a:p>
        <a:p>
          <a:r>
            <a:rPr lang="fr-FR"/>
            <a:t>-    Poids de votre équipement en po (cf. votre feuille de personnage), </a:t>
          </a:r>
        </a:p>
        <a:p>
          <a:r>
            <a:rPr lang="fr-FR"/>
            <a:t>-    et votre Bonus de force en po si vous en avez (cf. votre feuille de personnage).</a:t>
          </a:r>
        </a:p>
        <a:p>
          <a:endParaRPr lang="fr-FR"/>
        </a:p>
        <a:p>
          <a:pPr algn="ctr"/>
          <a:r>
            <a:rPr lang="fr-FR"/>
            <a:t>Votre valeur de </a:t>
          </a:r>
          <a:r>
            <a:rPr lang="fr-FR" b="1"/>
            <a:t>déplacement</a:t>
          </a:r>
          <a:r>
            <a:rPr lang="fr-FR"/>
            <a:t> apparait</a:t>
          </a:r>
          <a:r>
            <a:rPr lang="fr-FR" b="0"/>
            <a:t> en </a:t>
          </a:r>
          <a:r>
            <a:rPr lang="fr-FR" b="1"/>
            <a:t>L20 </a:t>
          </a:r>
          <a:r>
            <a:rPr lang="fr-FR"/>
            <a:t>en ".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E508F-8ECC-4706-8902-2D1B208DB25C}">
  <sheetPr>
    <pageSetUpPr fitToPage="1"/>
  </sheetPr>
  <dimension ref="B2:T40"/>
  <sheetViews>
    <sheetView tabSelected="1" workbookViewId="0">
      <selection activeCell="M26" sqref="M26"/>
    </sheetView>
  </sheetViews>
  <sheetFormatPr baseColWidth="10" defaultRowHeight="15" x14ac:dyDescent="0.25"/>
  <cols>
    <col min="1" max="1" width="3.5703125" style="3" customWidth="1"/>
    <col min="2" max="2" width="28.7109375" style="3" bestFit="1" customWidth="1"/>
    <col min="3" max="3" width="15.28515625" style="4" customWidth="1"/>
    <col min="4" max="4" width="7.5703125" style="4" customWidth="1"/>
    <col min="5" max="5" width="7.42578125" style="4" customWidth="1"/>
    <col min="6" max="6" width="11.42578125" style="4"/>
    <col min="7" max="7" width="8.85546875" style="4" customWidth="1"/>
    <col min="8" max="8" width="8.42578125" style="4" customWidth="1"/>
    <col min="9" max="9" width="11.42578125" style="4"/>
    <col min="10" max="10" width="3.7109375" style="3" customWidth="1"/>
    <col min="11" max="11" width="35.5703125" style="3" customWidth="1"/>
    <col min="12" max="13" width="10.7109375" style="3" customWidth="1"/>
    <col min="14" max="14" width="11.42578125" style="3" customWidth="1"/>
    <col min="15" max="15" width="26.5703125" style="3" customWidth="1"/>
    <col min="16" max="17" width="12" style="4" customWidth="1"/>
    <col min="18" max="18" width="46" style="4" customWidth="1"/>
    <col min="19" max="19" width="24.7109375" style="4" customWidth="1"/>
    <col min="20" max="20" width="14.5703125" style="4" customWidth="1"/>
    <col min="21" max="16384" width="11.42578125" style="3"/>
  </cols>
  <sheetData>
    <row r="2" spans="2:20" x14ac:dyDescent="0.25">
      <c r="B2" s="98" t="s">
        <v>89</v>
      </c>
      <c r="C2" s="99"/>
      <c r="D2" s="99"/>
      <c r="E2" s="99"/>
      <c r="F2" s="99"/>
      <c r="G2" s="99"/>
      <c r="H2" s="99"/>
      <c r="I2" s="100"/>
      <c r="K2" s="98" t="s">
        <v>90</v>
      </c>
      <c r="L2" s="99"/>
      <c r="M2" s="100"/>
    </row>
    <row r="3" spans="2:20" x14ac:dyDescent="0.25">
      <c r="B3" s="111" t="s">
        <v>3</v>
      </c>
      <c r="C3" s="111" t="s">
        <v>4</v>
      </c>
      <c r="D3" s="114" t="s">
        <v>99</v>
      </c>
      <c r="E3" s="115"/>
      <c r="F3" s="113" t="s">
        <v>5</v>
      </c>
      <c r="G3" s="108"/>
      <c r="H3" s="2" t="s">
        <v>2</v>
      </c>
      <c r="I3" s="2" t="s">
        <v>14</v>
      </c>
      <c r="K3" s="109" t="s">
        <v>87</v>
      </c>
      <c r="L3" s="107" t="s">
        <v>5</v>
      </c>
      <c r="M3" s="108"/>
    </row>
    <row r="4" spans="2:20" x14ac:dyDescent="0.25">
      <c r="B4" s="112"/>
      <c r="C4" s="112"/>
      <c r="D4" s="6" t="s">
        <v>6</v>
      </c>
      <c r="E4" s="7" t="s">
        <v>56</v>
      </c>
      <c r="F4" s="40" t="s">
        <v>8</v>
      </c>
      <c r="G4" s="41" t="s">
        <v>7</v>
      </c>
      <c r="H4" s="5" t="s">
        <v>56</v>
      </c>
      <c r="I4" s="5"/>
      <c r="K4" s="110"/>
      <c r="L4" s="42" t="s">
        <v>8</v>
      </c>
      <c r="M4" s="41" t="s">
        <v>7</v>
      </c>
    </row>
    <row r="5" spans="2:20" x14ac:dyDescent="0.25">
      <c r="B5" s="8" t="s">
        <v>12</v>
      </c>
      <c r="C5" s="9" t="s">
        <v>54</v>
      </c>
      <c r="D5" s="10">
        <v>7.5</v>
      </c>
      <c r="E5" s="11">
        <f>D5*20</f>
        <v>150</v>
      </c>
      <c r="F5" s="10">
        <v>36</v>
      </c>
      <c r="G5" s="36">
        <f>F5/3</f>
        <v>12</v>
      </c>
      <c r="H5" s="9">
        <v>5</v>
      </c>
      <c r="I5" s="9">
        <v>8</v>
      </c>
      <c r="K5" s="20" t="s">
        <v>79</v>
      </c>
      <c r="L5" s="4">
        <f>M5*3</f>
        <v>36</v>
      </c>
      <c r="M5" s="28">
        <v>12</v>
      </c>
    </row>
    <row r="6" spans="2:20" x14ac:dyDescent="0.25">
      <c r="B6" s="15" t="s">
        <v>29</v>
      </c>
      <c r="C6" s="16" t="s">
        <v>9</v>
      </c>
      <c r="D6" s="17">
        <f>D5/2</f>
        <v>3.75</v>
      </c>
      <c r="E6" s="18">
        <f t="shared" ref="E6:E39" si="0">D6*20</f>
        <v>75</v>
      </c>
      <c r="F6" s="17">
        <v>45</v>
      </c>
      <c r="G6" s="37">
        <v>15</v>
      </c>
      <c r="H6" s="16" t="s">
        <v>88</v>
      </c>
      <c r="I6" s="38" t="s">
        <v>37</v>
      </c>
      <c r="K6" s="20" t="s">
        <v>80</v>
      </c>
      <c r="L6" s="4">
        <f t="shared" ref="L6:L12" si="1">M6*3</f>
        <v>18</v>
      </c>
      <c r="M6" s="28">
        <v>6</v>
      </c>
      <c r="T6" s="19"/>
    </row>
    <row r="7" spans="2:20" x14ac:dyDescent="0.25">
      <c r="B7" s="20" t="s">
        <v>15</v>
      </c>
      <c r="C7" s="14" t="s">
        <v>10</v>
      </c>
      <c r="D7" s="12">
        <v>10</v>
      </c>
      <c r="E7" s="13">
        <f t="shared" si="0"/>
        <v>200</v>
      </c>
      <c r="F7" s="12">
        <v>27</v>
      </c>
      <c r="G7" s="28">
        <f t="shared" ref="G7:G39" si="2">F7/3</f>
        <v>9</v>
      </c>
      <c r="H7" s="14">
        <v>15</v>
      </c>
      <c r="I7" s="14">
        <v>7</v>
      </c>
      <c r="K7" s="20" t="s">
        <v>81</v>
      </c>
      <c r="L7" s="4">
        <f t="shared" si="1"/>
        <v>36</v>
      </c>
      <c r="M7" s="28">
        <v>12</v>
      </c>
    </row>
    <row r="8" spans="2:20" x14ac:dyDescent="0.25">
      <c r="B8" s="21" t="s">
        <v>30</v>
      </c>
      <c r="C8" s="22" t="s">
        <v>9</v>
      </c>
      <c r="D8" s="23">
        <f>D7/2</f>
        <v>5</v>
      </c>
      <c r="E8" s="24">
        <f t="shared" si="0"/>
        <v>100</v>
      </c>
      <c r="F8" s="23">
        <v>36</v>
      </c>
      <c r="G8" s="7">
        <f t="shared" si="2"/>
        <v>12</v>
      </c>
      <c r="H8" s="22" t="s">
        <v>88</v>
      </c>
      <c r="I8" s="39" t="s">
        <v>32</v>
      </c>
      <c r="K8" s="20" t="s">
        <v>82</v>
      </c>
      <c r="L8" s="4">
        <f t="shared" si="1"/>
        <v>45</v>
      </c>
      <c r="M8" s="28">
        <v>15</v>
      </c>
    </row>
    <row r="9" spans="2:20" x14ac:dyDescent="0.25">
      <c r="B9" s="25" t="s">
        <v>16</v>
      </c>
      <c r="C9" s="9" t="s">
        <v>9</v>
      </c>
      <c r="D9" s="10">
        <v>1.5</v>
      </c>
      <c r="E9" s="11">
        <f t="shared" si="0"/>
        <v>30</v>
      </c>
      <c r="F9" s="26" t="s">
        <v>13</v>
      </c>
      <c r="G9" s="49" t="s">
        <v>13</v>
      </c>
      <c r="H9" s="9">
        <v>5</v>
      </c>
      <c r="I9" s="9">
        <v>9</v>
      </c>
      <c r="K9" s="20" t="s">
        <v>83</v>
      </c>
      <c r="L9" s="4">
        <f t="shared" si="1"/>
        <v>18</v>
      </c>
      <c r="M9" s="28">
        <v>6</v>
      </c>
    </row>
    <row r="10" spans="2:20" x14ac:dyDescent="0.25">
      <c r="B10" s="25" t="s">
        <v>335</v>
      </c>
      <c r="C10" s="9" t="s">
        <v>9</v>
      </c>
      <c r="D10" s="10">
        <f>E10/20</f>
        <v>1.75</v>
      </c>
      <c r="E10" s="11">
        <v>35</v>
      </c>
      <c r="F10" s="26" t="s">
        <v>13</v>
      </c>
      <c r="G10" s="49" t="s">
        <v>13</v>
      </c>
      <c r="H10" s="9">
        <v>10</v>
      </c>
      <c r="I10" s="9">
        <v>9</v>
      </c>
      <c r="K10" s="20" t="s">
        <v>84</v>
      </c>
      <c r="L10" s="4">
        <f t="shared" si="1"/>
        <v>36</v>
      </c>
      <c r="M10" s="28">
        <v>12</v>
      </c>
    </row>
    <row r="11" spans="2:20" x14ac:dyDescent="0.25">
      <c r="B11" s="25" t="s">
        <v>17</v>
      </c>
      <c r="C11" s="9" t="s">
        <v>11</v>
      </c>
      <c r="D11" s="10">
        <v>5</v>
      </c>
      <c r="E11" s="11">
        <f t="shared" si="0"/>
        <v>100</v>
      </c>
      <c r="F11" s="26" t="s">
        <v>13</v>
      </c>
      <c r="G11" s="49" t="s">
        <v>13</v>
      </c>
      <c r="H11" s="9">
        <v>15</v>
      </c>
      <c r="I11" s="9">
        <v>9</v>
      </c>
      <c r="K11" s="20" t="s">
        <v>85</v>
      </c>
      <c r="L11" s="4">
        <f t="shared" si="1"/>
        <v>27</v>
      </c>
      <c r="M11" s="28">
        <v>9</v>
      </c>
    </row>
    <row r="12" spans="2:20" x14ac:dyDescent="0.25">
      <c r="B12" s="25" t="s">
        <v>18</v>
      </c>
      <c r="C12" s="9" t="s">
        <v>54</v>
      </c>
      <c r="D12" s="10">
        <v>2.5</v>
      </c>
      <c r="E12" s="11">
        <f t="shared" si="0"/>
        <v>50</v>
      </c>
      <c r="F12" s="26" t="s">
        <v>13</v>
      </c>
      <c r="G12" s="49" t="s">
        <v>13</v>
      </c>
      <c r="H12" s="9">
        <v>10</v>
      </c>
      <c r="I12" s="9">
        <v>9</v>
      </c>
      <c r="K12" s="21" t="s">
        <v>86</v>
      </c>
      <c r="L12" s="29">
        <f t="shared" si="1"/>
        <v>27</v>
      </c>
      <c r="M12" s="7">
        <v>9</v>
      </c>
    </row>
    <row r="13" spans="2:20" x14ac:dyDescent="0.25">
      <c r="B13" s="15" t="s">
        <v>19</v>
      </c>
      <c r="C13" s="16" t="s">
        <v>9</v>
      </c>
      <c r="D13" s="17">
        <v>1.5</v>
      </c>
      <c r="E13" s="18">
        <f t="shared" si="0"/>
        <v>30</v>
      </c>
      <c r="F13" s="27" t="s">
        <v>13</v>
      </c>
      <c r="G13" s="50" t="s">
        <v>13</v>
      </c>
      <c r="H13" s="16">
        <v>1</v>
      </c>
      <c r="I13" s="16">
        <v>9</v>
      </c>
    </row>
    <row r="14" spans="2:20" x14ac:dyDescent="0.25">
      <c r="B14" s="20" t="s">
        <v>20</v>
      </c>
      <c r="C14" s="14" t="s">
        <v>10</v>
      </c>
      <c r="D14" s="12">
        <v>12.5</v>
      </c>
      <c r="E14" s="13">
        <f t="shared" si="0"/>
        <v>250</v>
      </c>
      <c r="F14" s="12">
        <v>27</v>
      </c>
      <c r="G14" s="28">
        <f t="shared" si="2"/>
        <v>9</v>
      </c>
      <c r="H14" s="14">
        <v>30</v>
      </c>
      <c r="I14" s="14">
        <v>7</v>
      </c>
      <c r="K14" s="104" t="s">
        <v>203</v>
      </c>
      <c r="L14" s="105"/>
      <c r="M14" s="106"/>
    </row>
    <row r="15" spans="2:20" x14ac:dyDescent="0.25">
      <c r="B15" s="21" t="s">
        <v>33</v>
      </c>
      <c r="C15" s="22" t="s">
        <v>54</v>
      </c>
      <c r="D15" s="23">
        <f>D14/2</f>
        <v>6.25</v>
      </c>
      <c r="E15" s="24">
        <f t="shared" si="0"/>
        <v>125</v>
      </c>
      <c r="F15" s="23">
        <v>36</v>
      </c>
      <c r="G15" s="7">
        <v>12</v>
      </c>
      <c r="H15" s="22" t="s">
        <v>88</v>
      </c>
      <c r="I15" s="39" t="s">
        <v>32</v>
      </c>
      <c r="K15" s="30" t="s">
        <v>68</v>
      </c>
      <c r="L15" s="45">
        <v>12</v>
      </c>
      <c r="M15" s="28" t="s">
        <v>7</v>
      </c>
    </row>
    <row r="16" spans="2:20" x14ac:dyDescent="0.25">
      <c r="B16" s="8" t="s">
        <v>172</v>
      </c>
      <c r="C16" s="51" t="s">
        <v>54</v>
      </c>
      <c r="D16" s="52">
        <f>E16/20</f>
        <v>1.5</v>
      </c>
      <c r="E16" s="53">
        <v>30</v>
      </c>
      <c r="F16" s="54" t="s">
        <v>13</v>
      </c>
      <c r="G16" s="55" t="s">
        <v>13</v>
      </c>
      <c r="H16" s="51">
        <v>7</v>
      </c>
      <c r="I16" s="56"/>
      <c r="K16" s="30" t="s">
        <v>69</v>
      </c>
      <c r="L16" s="45">
        <v>9</v>
      </c>
      <c r="M16" s="28" t="s">
        <v>7</v>
      </c>
    </row>
    <row r="17" spans="2:17" x14ac:dyDescent="0.25">
      <c r="B17" s="15" t="s">
        <v>171</v>
      </c>
      <c r="C17" s="16" t="s">
        <v>10</v>
      </c>
      <c r="D17" s="17">
        <f>E17/20</f>
        <v>2.5</v>
      </c>
      <c r="E17" s="18">
        <v>50</v>
      </c>
      <c r="F17" s="27" t="s">
        <v>13</v>
      </c>
      <c r="G17" s="50" t="s">
        <v>13</v>
      </c>
      <c r="H17" s="16">
        <v>10</v>
      </c>
      <c r="I17" s="38"/>
      <c r="K17" s="30" t="s">
        <v>4</v>
      </c>
      <c r="L17" s="45">
        <v>1500</v>
      </c>
      <c r="M17" s="28" t="s">
        <v>56</v>
      </c>
    </row>
    <row r="18" spans="2:17" x14ac:dyDescent="0.25">
      <c r="B18" s="20" t="s">
        <v>21</v>
      </c>
      <c r="C18" s="14" t="s">
        <v>10</v>
      </c>
      <c r="D18" s="12">
        <v>15</v>
      </c>
      <c r="E18" s="13">
        <f t="shared" si="0"/>
        <v>300</v>
      </c>
      <c r="F18" s="12">
        <v>27</v>
      </c>
      <c r="G18" s="28">
        <f t="shared" si="2"/>
        <v>9</v>
      </c>
      <c r="H18" s="14">
        <v>75</v>
      </c>
      <c r="I18" s="14">
        <v>5</v>
      </c>
      <c r="K18" s="30" t="s">
        <v>70</v>
      </c>
      <c r="L18" s="45">
        <v>500</v>
      </c>
      <c r="M18" s="28" t="s">
        <v>56</v>
      </c>
    </row>
    <row r="19" spans="2:17" ht="15.75" x14ac:dyDescent="0.25">
      <c r="B19" s="21" t="s">
        <v>34</v>
      </c>
      <c r="C19" s="22" t="s">
        <v>54</v>
      </c>
      <c r="D19" s="23">
        <f>D18/2</f>
        <v>7.5</v>
      </c>
      <c r="E19" s="24">
        <f t="shared" si="0"/>
        <v>150</v>
      </c>
      <c r="F19" s="23">
        <v>36</v>
      </c>
      <c r="G19" s="7">
        <f t="shared" si="2"/>
        <v>12</v>
      </c>
      <c r="H19" s="22" t="s">
        <v>88</v>
      </c>
      <c r="I19" s="39" t="s">
        <v>38</v>
      </c>
      <c r="K19" s="57" t="s">
        <v>71</v>
      </c>
      <c r="L19" s="130">
        <f>L17-L18</f>
        <v>1000</v>
      </c>
      <c r="M19" s="59" t="s">
        <v>56</v>
      </c>
    </row>
    <row r="20" spans="2:17" ht="15.75" x14ac:dyDescent="0.25">
      <c r="B20" s="25" t="s">
        <v>22</v>
      </c>
      <c r="C20" s="9" t="s">
        <v>54</v>
      </c>
      <c r="D20" s="10">
        <v>7.5</v>
      </c>
      <c r="E20" s="11">
        <f t="shared" si="0"/>
        <v>150</v>
      </c>
      <c r="F20" s="10">
        <v>36</v>
      </c>
      <c r="G20" s="36">
        <f t="shared" si="2"/>
        <v>12</v>
      </c>
      <c r="H20" s="9" t="s">
        <v>88</v>
      </c>
      <c r="I20" s="9">
        <v>4</v>
      </c>
      <c r="K20" s="58" t="s">
        <v>72</v>
      </c>
      <c r="L20" s="131">
        <f>IF(L19&lt;=N24,MIN(L15,L16),IF(L19&lt;=N25,M33,IF(L19&lt;=N26,M34,IF(L19&gt;N27,M35,0))))</f>
        <v>6</v>
      </c>
      <c r="M20" s="60" t="s">
        <v>7</v>
      </c>
    </row>
    <row r="21" spans="2:17" x14ac:dyDescent="0.25">
      <c r="B21" s="15" t="s">
        <v>35</v>
      </c>
      <c r="C21" s="16" t="s">
        <v>9</v>
      </c>
      <c r="D21" s="17">
        <f>D20/2</f>
        <v>3.75</v>
      </c>
      <c r="E21" s="18">
        <f t="shared" si="0"/>
        <v>75</v>
      </c>
      <c r="F21" s="17">
        <v>45</v>
      </c>
      <c r="G21" s="37">
        <f t="shared" si="2"/>
        <v>15</v>
      </c>
      <c r="H21" s="16" t="s">
        <v>88</v>
      </c>
      <c r="I21" s="38" t="s">
        <v>36</v>
      </c>
    </row>
    <row r="22" spans="2:17" x14ac:dyDescent="0.25">
      <c r="B22" s="20" t="s">
        <v>40</v>
      </c>
      <c r="C22" s="14" t="s">
        <v>11</v>
      </c>
      <c r="D22" s="12">
        <v>17.5</v>
      </c>
      <c r="E22" s="13">
        <f t="shared" si="0"/>
        <v>350</v>
      </c>
      <c r="F22" s="12">
        <v>27</v>
      </c>
      <c r="G22" s="28">
        <f t="shared" si="2"/>
        <v>9</v>
      </c>
      <c r="H22" s="14">
        <v>90</v>
      </c>
      <c r="I22" s="14">
        <v>4</v>
      </c>
      <c r="K22" s="96" t="s">
        <v>75</v>
      </c>
      <c r="L22" s="101" t="s">
        <v>4</v>
      </c>
      <c r="M22" s="102"/>
      <c r="N22" s="102"/>
      <c r="O22" s="103"/>
    </row>
    <row r="23" spans="2:17" x14ac:dyDescent="0.25">
      <c r="B23" s="21" t="s">
        <v>41</v>
      </c>
      <c r="C23" s="22" t="s">
        <v>10</v>
      </c>
      <c r="D23" s="23">
        <f>D22/2</f>
        <v>8.75</v>
      </c>
      <c r="E23" s="24">
        <f t="shared" si="0"/>
        <v>175</v>
      </c>
      <c r="F23" s="23">
        <v>27</v>
      </c>
      <c r="G23" s="7">
        <f t="shared" si="2"/>
        <v>9</v>
      </c>
      <c r="H23" s="22" t="s">
        <v>88</v>
      </c>
      <c r="I23" s="39" t="s">
        <v>36</v>
      </c>
      <c r="K23" s="97"/>
      <c r="L23" s="23" t="s">
        <v>76</v>
      </c>
      <c r="M23" s="35" t="s">
        <v>6</v>
      </c>
      <c r="N23" s="35" t="s">
        <v>56</v>
      </c>
      <c r="O23" s="24" t="s">
        <v>77</v>
      </c>
    </row>
    <row r="24" spans="2:17" x14ac:dyDescent="0.25">
      <c r="B24" s="25" t="s">
        <v>169</v>
      </c>
      <c r="C24" s="9" t="s">
        <v>10</v>
      </c>
      <c r="D24" s="10">
        <f>E24/20</f>
        <v>3</v>
      </c>
      <c r="E24" s="11">
        <v>60</v>
      </c>
      <c r="F24" s="26" t="s">
        <v>13</v>
      </c>
      <c r="G24" s="49" t="s">
        <v>13</v>
      </c>
      <c r="H24" s="9">
        <v>10</v>
      </c>
      <c r="I24" s="48"/>
      <c r="K24" s="20" t="s">
        <v>59</v>
      </c>
      <c r="L24" s="31" t="s">
        <v>55</v>
      </c>
      <c r="M24" s="4">
        <v>18</v>
      </c>
      <c r="N24" s="44">
        <f>M24*20</f>
        <v>360</v>
      </c>
      <c r="O24" s="33" t="s">
        <v>54</v>
      </c>
    </row>
    <row r="25" spans="2:17" x14ac:dyDescent="0.25">
      <c r="B25" s="15" t="s">
        <v>170</v>
      </c>
      <c r="C25" s="16" t="s">
        <v>11</v>
      </c>
      <c r="D25" s="17">
        <f>E25/20</f>
        <v>5</v>
      </c>
      <c r="E25" s="18">
        <v>100</v>
      </c>
      <c r="F25" s="27" t="s">
        <v>13</v>
      </c>
      <c r="G25" s="50" t="s">
        <v>13</v>
      </c>
      <c r="H25" s="16">
        <v>15</v>
      </c>
      <c r="I25" s="38"/>
      <c r="K25" s="20" t="s">
        <v>67</v>
      </c>
      <c r="L25" s="31" t="s">
        <v>55</v>
      </c>
      <c r="M25" s="4">
        <v>35</v>
      </c>
      <c r="N25" s="44">
        <f>M25*20</f>
        <v>700</v>
      </c>
      <c r="O25" s="33" t="s">
        <v>60</v>
      </c>
    </row>
    <row r="26" spans="2:17" ht="15" customHeight="1" x14ac:dyDescent="0.25">
      <c r="B26" s="20" t="s">
        <v>23</v>
      </c>
      <c r="C26" s="14" t="s">
        <v>10</v>
      </c>
      <c r="D26" s="12">
        <v>5</v>
      </c>
      <c r="E26" s="13">
        <f t="shared" si="0"/>
        <v>100</v>
      </c>
      <c r="F26" s="12">
        <v>27</v>
      </c>
      <c r="G26" s="28">
        <f t="shared" si="2"/>
        <v>9</v>
      </c>
      <c r="H26" s="14">
        <v>4</v>
      </c>
      <c r="I26" s="14">
        <v>8</v>
      </c>
      <c r="K26" s="20" t="s">
        <v>62</v>
      </c>
      <c r="L26" s="31" t="s">
        <v>55</v>
      </c>
      <c r="M26" s="4">
        <v>50</v>
      </c>
      <c r="N26" s="44">
        <f t="shared" ref="N26:N27" si="3">M26*20</f>
        <v>1000</v>
      </c>
      <c r="O26" s="33" t="s">
        <v>61</v>
      </c>
    </row>
    <row r="27" spans="2:17" x14ac:dyDescent="0.25">
      <c r="B27" s="21" t="s">
        <v>42</v>
      </c>
      <c r="C27" s="22" t="s">
        <v>54</v>
      </c>
      <c r="D27" s="23">
        <f>D26/2</f>
        <v>2.5</v>
      </c>
      <c r="E27" s="24">
        <f t="shared" si="0"/>
        <v>50</v>
      </c>
      <c r="F27" s="23">
        <v>36</v>
      </c>
      <c r="G27" s="7">
        <f t="shared" si="2"/>
        <v>12</v>
      </c>
      <c r="H27" s="22" t="s">
        <v>88</v>
      </c>
      <c r="I27" s="39" t="s">
        <v>37</v>
      </c>
      <c r="K27" s="21" t="s">
        <v>63</v>
      </c>
      <c r="L27" s="32" t="s">
        <v>73</v>
      </c>
      <c r="M27" s="29">
        <v>50</v>
      </c>
      <c r="N27" s="43">
        <f t="shared" si="3"/>
        <v>1000</v>
      </c>
      <c r="O27" s="34" t="s">
        <v>64</v>
      </c>
    </row>
    <row r="28" spans="2:17" x14ac:dyDescent="0.25">
      <c r="B28" s="25" t="s">
        <v>24</v>
      </c>
      <c r="C28" s="9" t="s">
        <v>10</v>
      </c>
      <c r="D28" s="10">
        <v>20</v>
      </c>
      <c r="E28" s="11">
        <f t="shared" si="0"/>
        <v>400</v>
      </c>
      <c r="F28" s="10">
        <v>18</v>
      </c>
      <c r="G28" s="36">
        <f t="shared" si="2"/>
        <v>6</v>
      </c>
      <c r="H28" s="9">
        <v>45</v>
      </c>
      <c r="I28" s="9">
        <v>6</v>
      </c>
    </row>
    <row r="29" spans="2:17" x14ac:dyDescent="0.25">
      <c r="B29" s="15" t="s">
        <v>43</v>
      </c>
      <c r="C29" s="16" t="s">
        <v>10</v>
      </c>
      <c r="D29" s="17">
        <f>D28/2</f>
        <v>10</v>
      </c>
      <c r="E29" s="18">
        <f t="shared" si="0"/>
        <v>200</v>
      </c>
      <c r="F29" s="17">
        <v>27</v>
      </c>
      <c r="G29" s="37">
        <f t="shared" si="2"/>
        <v>9</v>
      </c>
      <c r="H29" s="16" t="s">
        <v>88</v>
      </c>
      <c r="I29" s="38" t="s">
        <v>31</v>
      </c>
      <c r="K29" s="96" t="s">
        <v>75</v>
      </c>
      <c r="L29" s="101" t="s">
        <v>52</v>
      </c>
      <c r="M29" s="102"/>
      <c r="N29" s="102"/>
      <c r="O29" s="103"/>
      <c r="P29" s="101" t="s">
        <v>53</v>
      </c>
      <c r="Q29" s="103"/>
    </row>
    <row r="30" spans="2:17" x14ac:dyDescent="0.25">
      <c r="B30" s="20" t="s">
        <v>44</v>
      </c>
      <c r="C30" s="14" t="s">
        <v>11</v>
      </c>
      <c r="D30" s="12">
        <v>22.5</v>
      </c>
      <c r="E30" s="13">
        <f t="shared" si="0"/>
        <v>450</v>
      </c>
      <c r="F30" s="12">
        <v>18</v>
      </c>
      <c r="G30" s="28">
        <f t="shared" si="2"/>
        <v>6</v>
      </c>
      <c r="H30" s="14">
        <v>400</v>
      </c>
      <c r="I30" s="14">
        <v>3</v>
      </c>
      <c r="K30" s="97"/>
      <c r="L30" s="6" t="s">
        <v>8</v>
      </c>
      <c r="M30" s="35" t="s">
        <v>7</v>
      </c>
      <c r="N30" s="120" t="s">
        <v>77</v>
      </c>
      <c r="O30" s="121"/>
      <c r="P30" s="118"/>
      <c r="Q30" s="119"/>
    </row>
    <row r="31" spans="2:17" x14ac:dyDescent="0.25">
      <c r="B31" s="21" t="s">
        <v>45</v>
      </c>
      <c r="C31" s="22" t="s">
        <v>10</v>
      </c>
      <c r="D31" s="23">
        <f>D30/2</f>
        <v>11.25</v>
      </c>
      <c r="E31" s="24">
        <f t="shared" si="0"/>
        <v>225</v>
      </c>
      <c r="F31" s="23">
        <v>27</v>
      </c>
      <c r="G31" s="7">
        <f t="shared" si="2"/>
        <v>9</v>
      </c>
      <c r="H31" s="22" t="s">
        <v>88</v>
      </c>
      <c r="I31" s="39" t="s">
        <v>49</v>
      </c>
      <c r="K31" s="20" t="s">
        <v>59</v>
      </c>
      <c r="L31" s="12">
        <v>45</v>
      </c>
      <c r="M31" s="44">
        <f>L31/3</f>
        <v>15</v>
      </c>
      <c r="N31" s="125" t="s">
        <v>93</v>
      </c>
      <c r="O31" s="125"/>
      <c r="P31" s="122" t="s">
        <v>94</v>
      </c>
      <c r="Q31" s="116"/>
    </row>
    <row r="32" spans="2:17" x14ac:dyDescent="0.25">
      <c r="B32" s="25" t="s">
        <v>25</v>
      </c>
      <c r="C32" s="9" t="s">
        <v>10</v>
      </c>
      <c r="D32" s="10">
        <v>32.5</v>
      </c>
      <c r="E32" s="11">
        <f t="shared" si="0"/>
        <v>650</v>
      </c>
      <c r="F32" s="10">
        <v>18</v>
      </c>
      <c r="G32" s="36">
        <f t="shared" si="2"/>
        <v>6</v>
      </c>
      <c r="H32" s="9">
        <v>4000</v>
      </c>
      <c r="I32" s="9">
        <v>1</v>
      </c>
      <c r="K32" s="20" t="s">
        <v>59</v>
      </c>
      <c r="L32" s="12">
        <v>36</v>
      </c>
      <c r="M32" s="44">
        <f>L32/3</f>
        <v>12</v>
      </c>
      <c r="N32" s="1" t="s">
        <v>424</v>
      </c>
      <c r="O32" s="1"/>
      <c r="P32" s="122" t="s">
        <v>57</v>
      </c>
      <c r="Q32" s="116"/>
    </row>
    <row r="33" spans="2:17" x14ac:dyDescent="0.25">
      <c r="B33" s="15" t="s">
        <v>46</v>
      </c>
      <c r="C33" s="16" t="s">
        <v>10</v>
      </c>
      <c r="D33" s="17">
        <f>D32/2</f>
        <v>16.25</v>
      </c>
      <c r="E33" s="18">
        <f t="shared" si="0"/>
        <v>325</v>
      </c>
      <c r="F33" s="17">
        <v>27</v>
      </c>
      <c r="G33" s="37">
        <f t="shared" si="2"/>
        <v>9</v>
      </c>
      <c r="H33" s="16" t="s">
        <v>88</v>
      </c>
      <c r="I33" s="38" t="s">
        <v>50</v>
      </c>
      <c r="K33" s="20" t="s">
        <v>67</v>
      </c>
      <c r="L33" s="12">
        <v>27</v>
      </c>
      <c r="M33" s="44">
        <f t="shared" ref="M33:M34" si="4">L33/3</f>
        <v>9</v>
      </c>
      <c r="N33" s="126" t="s">
        <v>425</v>
      </c>
      <c r="O33" s="127"/>
      <c r="P33" s="123" t="s">
        <v>58</v>
      </c>
      <c r="Q33" s="117"/>
    </row>
    <row r="34" spans="2:17" ht="15" customHeight="1" x14ac:dyDescent="0.25">
      <c r="B34" s="20" t="s">
        <v>26</v>
      </c>
      <c r="C34" s="14" t="s">
        <v>10</v>
      </c>
      <c r="D34" s="12">
        <v>27.5</v>
      </c>
      <c r="E34" s="13">
        <f t="shared" si="0"/>
        <v>550</v>
      </c>
      <c r="F34" s="12">
        <v>18</v>
      </c>
      <c r="G34" s="28">
        <f t="shared" si="2"/>
        <v>6</v>
      </c>
      <c r="H34" s="14">
        <v>2000</v>
      </c>
      <c r="I34" s="14">
        <v>2</v>
      </c>
      <c r="K34" s="20" t="s">
        <v>62</v>
      </c>
      <c r="L34" s="12">
        <v>18</v>
      </c>
      <c r="M34" s="44">
        <f t="shared" si="4"/>
        <v>6</v>
      </c>
      <c r="N34" s="126" t="s">
        <v>426</v>
      </c>
      <c r="O34" s="127"/>
      <c r="P34" s="122" t="s">
        <v>0</v>
      </c>
      <c r="Q34" s="116"/>
    </row>
    <row r="35" spans="2:17" ht="15" customHeight="1" x14ac:dyDescent="0.25">
      <c r="B35" s="21" t="s">
        <v>47</v>
      </c>
      <c r="C35" s="22" t="s">
        <v>10</v>
      </c>
      <c r="D35" s="23">
        <f>D34/2</f>
        <v>13.75</v>
      </c>
      <c r="E35" s="24">
        <f t="shared" si="0"/>
        <v>275</v>
      </c>
      <c r="F35" s="23">
        <v>27</v>
      </c>
      <c r="G35" s="7">
        <f t="shared" si="2"/>
        <v>9</v>
      </c>
      <c r="H35" s="22" t="s">
        <v>88</v>
      </c>
      <c r="I35" s="39" t="s">
        <v>51</v>
      </c>
      <c r="K35" s="21" t="s">
        <v>63</v>
      </c>
      <c r="L35" s="23" t="s">
        <v>66</v>
      </c>
      <c r="M35" s="43" t="s">
        <v>65</v>
      </c>
      <c r="N35" s="128" t="s">
        <v>74</v>
      </c>
      <c r="O35" s="129"/>
      <c r="P35" s="124" t="s">
        <v>1</v>
      </c>
      <c r="Q35" s="121"/>
    </row>
    <row r="36" spans="2:17" ht="15" customHeight="1" x14ac:dyDescent="0.25">
      <c r="B36" s="25" t="s">
        <v>27</v>
      </c>
      <c r="C36" s="9" t="s">
        <v>11</v>
      </c>
      <c r="D36" s="10">
        <v>22.5</v>
      </c>
      <c r="E36" s="11">
        <f t="shared" si="0"/>
        <v>450</v>
      </c>
      <c r="F36" s="10">
        <v>18</v>
      </c>
      <c r="G36" s="36">
        <f t="shared" si="2"/>
        <v>6</v>
      </c>
      <c r="H36" s="9">
        <v>100</v>
      </c>
      <c r="I36" s="9">
        <v>4</v>
      </c>
    </row>
    <row r="37" spans="2:17" ht="15" customHeight="1" x14ac:dyDescent="0.25">
      <c r="B37" s="15" t="s">
        <v>48</v>
      </c>
      <c r="C37" s="16" t="s">
        <v>10</v>
      </c>
      <c r="D37" s="17">
        <f>D36/2</f>
        <v>11.25</v>
      </c>
      <c r="E37" s="18">
        <f t="shared" si="0"/>
        <v>225</v>
      </c>
      <c r="F37" s="17">
        <v>27</v>
      </c>
      <c r="G37" s="37">
        <f t="shared" si="2"/>
        <v>9</v>
      </c>
      <c r="H37" s="16" t="s">
        <v>88</v>
      </c>
      <c r="I37" s="38" t="s">
        <v>36</v>
      </c>
      <c r="L37" s="4" t="s">
        <v>91</v>
      </c>
      <c r="M37" s="46" t="s">
        <v>92</v>
      </c>
    </row>
    <row r="38" spans="2:17" x14ac:dyDescent="0.25">
      <c r="B38" s="20" t="s">
        <v>28</v>
      </c>
      <c r="C38" s="14" t="s">
        <v>11</v>
      </c>
      <c r="D38" s="12">
        <v>20</v>
      </c>
      <c r="E38" s="13">
        <f t="shared" si="0"/>
        <v>400</v>
      </c>
      <c r="F38" s="12">
        <v>18</v>
      </c>
      <c r="G38" s="28">
        <f t="shared" si="2"/>
        <v>6</v>
      </c>
      <c r="H38" s="14">
        <v>80</v>
      </c>
      <c r="I38" s="14">
        <v>4</v>
      </c>
      <c r="L38" s="4" t="s">
        <v>95</v>
      </c>
      <c r="M38" s="47" t="s">
        <v>96</v>
      </c>
    </row>
    <row r="39" spans="2:17" x14ac:dyDescent="0.25">
      <c r="B39" s="21" t="s">
        <v>39</v>
      </c>
      <c r="C39" s="22" t="s">
        <v>10</v>
      </c>
      <c r="D39" s="23">
        <f>D38/2</f>
        <v>10</v>
      </c>
      <c r="E39" s="24">
        <f t="shared" si="0"/>
        <v>200</v>
      </c>
      <c r="F39" s="23">
        <v>27</v>
      </c>
      <c r="G39" s="7">
        <f t="shared" si="2"/>
        <v>9</v>
      </c>
      <c r="H39" s="22" t="s">
        <v>88</v>
      </c>
      <c r="I39" s="22" t="s">
        <v>78</v>
      </c>
    </row>
    <row r="40" spans="2:17" x14ac:dyDescent="0.25">
      <c r="B40" s="61" t="s">
        <v>419</v>
      </c>
      <c r="C40" s="62"/>
      <c r="D40" s="62"/>
      <c r="E40" s="62"/>
      <c r="F40" s="62"/>
      <c r="G40" s="62"/>
      <c r="H40" s="62"/>
      <c r="I40" s="62"/>
    </row>
  </sheetData>
  <mergeCells count="23">
    <mergeCell ref="P29:Q30"/>
    <mergeCell ref="P31:Q31"/>
    <mergeCell ref="P32:Q32"/>
    <mergeCell ref="P33:Q33"/>
    <mergeCell ref="P34:Q34"/>
    <mergeCell ref="P35:Q35"/>
    <mergeCell ref="N33:O33"/>
    <mergeCell ref="N34:O34"/>
    <mergeCell ref="N35:O35"/>
    <mergeCell ref="K29:K30"/>
    <mergeCell ref="B2:I2"/>
    <mergeCell ref="K2:M2"/>
    <mergeCell ref="K22:K23"/>
    <mergeCell ref="L22:O22"/>
    <mergeCell ref="K14:M14"/>
    <mergeCell ref="L3:M3"/>
    <mergeCell ref="K3:K4"/>
    <mergeCell ref="B3:B4"/>
    <mergeCell ref="C3:C4"/>
    <mergeCell ref="F3:G3"/>
    <mergeCell ref="D3:E3"/>
    <mergeCell ref="L29:O29"/>
    <mergeCell ref="N30:O30"/>
  </mergeCells>
  <pageMargins left="0.15748031496062992" right="0.11811023622047245" top="0.39370078740157483" bottom="0.23622047244094491" header="0.15748031496062992" footer="3.937007874015748E-2"/>
  <pageSetup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9E38F-851C-4015-A9AB-A070167C3818}">
  <sheetPr>
    <pageSetUpPr fitToPage="1"/>
  </sheetPr>
  <dimension ref="A1:H198"/>
  <sheetViews>
    <sheetView zoomScaleNormal="100" workbookViewId="0">
      <pane ySplit="1" topLeftCell="A2" activePane="bottomLeft" state="frozen"/>
      <selection pane="bottomLeft" activeCell="C26" sqref="C26"/>
    </sheetView>
  </sheetViews>
  <sheetFormatPr baseColWidth="10" defaultRowHeight="15" x14ac:dyDescent="0.25"/>
  <cols>
    <col min="1" max="1" width="12" style="4" bestFit="1" customWidth="1"/>
    <col min="2" max="2" width="27.28515625" style="3" bestFit="1" customWidth="1"/>
    <col min="3" max="3" width="37" style="3" bestFit="1" customWidth="1"/>
    <col min="4" max="4" width="14.5703125" style="3" customWidth="1"/>
    <col min="5" max="5" width="14" style="4" customWidth="1"/>
    <col min="6" max="6" width="10.140625" style="4" customWidth="1"/>
    <col min="7" max="7" width="5.42578125" style="4" customWidth="1"/>
    <col min="8" max="8" width="44.28515625" style="3" bestFit="1" customWidth="1"/>
    <col min="9" max="9" width="6.140625" style="3" customWidth="1"/>
    <col min="10" max="16384" width="11.42578125" style="3"/>
  </cols>
  <sheetData>
    <row r="1" spans="1:8" ht="36.75" customHeight="1" x14ac:dyDescent="0.25">
      <c r="A1" s="89" t="s">
        <v>270</v>
      </c>
      <c r="B1" s="63" t="s">
        <v>97</v>
      </c>
      <c r="C1" s="64"/>
      <c r="D1" s="65" t="s">
        <v>280</v>
      </c>
      <c r="E1" s="66" t="s">
        <v>279</v>
      </c>
      <c r="F1" s="67" t="s">
        <v>110</v>
      </c>
      <c r="G1" s="68"/>
      <c r="H1" s="69" t="s">
        <v>111</v>
      </c>
    </row>
    <row r="2" spans="1:8" ht="15.75" x14ac:dyDescent="0.25">
      <c r="A2" s="90" t="s">
        <v>278</v>
      </c>
      <c r="B2" s="70" t="s">
        <v>218</v>
      </c>
      <c r="C2" s="88" t="s">
        <v>219</v>
      </c>
      <c r="D2" s="80">
        <v>1</v>
      </c>
      <c r="E2" s="71">
        <v>0.05</v>
      </c>
      <c r="F2" s="72" t="s">
        <v>189</v>
      </c>
      <c r="G2" s="73" t="s">
        <v>56</v>
      </c>
      <c r="H2" s="93" t="s">
        <v>220</v>
      </c>
    </row>
    <row r="3" spans="1:8" ht="15.75" x14ac:dyDescent="0.25">
      <c r="A3" s="91" t="s">
        <v>278</v>
      </c>
      <c r="B3" s="74" t="s">
        <v>98</v>
      </c>
      <c r="C3" s="83"/>
      <c r="D3" s="81">
        <v>1</v>
      </c>
      <c r="E3" s="75">
        <f t="shared" ref="E3:E13" si="0">D3/20</f>
        <v>0.05</v>
      </c>
      <c r="F3" s="76">
        <v>5</v>
      </c>
      <c r="G3" s="77" t="s">
        <v>56</v>
      </c>
      <c r="H3" s="94"/>
    </row>
    <row r="4" spans="1:8" ht="15.75" x14ac:dyDescent="0.25">
      <c r="A4" s="91" t="s">
        <v>278</v>
      </c>
      <c r="B4" s="74" t="s">
        <v>100</v>
      </c>
      <c r="C4" s="83"/>
      <c r="D4" s="81">
        <v>1</v>
      </c>
      <c r="E4" s="75">
        <f t="shared" si="0"/>
        <v>0.05</v>
      </c>
      <c r="F4" s="76">
        <v>1</v>
      </c>
      <c r="G4" s="77" t="s">
        <v>56</v>
      </c>
      <c r="H4" s="94"/>
    </row>
    <row r="5" spans="1:8" ht="15.75" x14ac:dyDescent="0.25">
      <c r="A5" s="91" t="s">
        <v>278</v>
      </c>
      <c r="B5" s="74" t="s">
        <v>103</v>
      </c>
      <c r="C5" s="83"/>
      <c r="D5" s="81">
        <v>1</v>
      </c>
      <c r="E5" s="75">
        <f t="shared" si="0"/>
        <v>0.05</v>
      </c>
      <c r="F5" s="76">
        <v>0.5</v>
      </c>
      <c r="G5" s="77" t="s">
        <v>56</v>
      </c>
      <c r="H5" s="94"/>
    </row>
    <row r="6" spans="1:8" ht="15.75" x14ac:dyDescent="0.25">
      <c r="A6" s="91" t="s">
        <v>278</v>
      </c>
      <c r="B6" s="74" t="s">
        <v>101</v>
      </c>
      <c r="C6" s="83"/>
      <c r="D6" s="81">
        <v>0.5</v>
      </c>
      <c r="E6" s="75">
        <f t="shared" si="0"/>
        <v>2.5000000000000001E-2</v>
      </c>
      <c r="F6" s="76">
        <v>0.05</v>
      </c>
      <c r="G6" s="77" t="s">
        <v>56</v>
      </c>
      <c r="H6" s="94" t="s">
        <v>112</v>
      </c>
    </row>
    <row r="7" spans="1:8" ht="15.75" x14ac:dyDescent="0.25">
      <c r="A7" s="91" t="s">
        <v>278</v>
      </c>
      <c r="B7" s="74" t="s">
        <v>102</v>
      </c>
      <c r="C7" s="83"/>
      <c r="D7" s="81">
        <v>0.1</v>
      </c>
      <c r="E7" s="75">
        <f t="shared" si="0"/>
        <v>5.0000000000000001E-3</v>
      </c>
      <c r="F7" s="76">
        <v>5.0000000000000001E-3</v>
      </c>
      <c r="G7" s="77" t="s">
        <v>56</v>
      </c>
      <c r="H7" s="94" t="s">
        <v>112</v>
      </c>
    </row>
    <row r="8" spans="1:8" ht="15.75" x14ac:dyDescent="0.25">
      <c r="A8" s="91" t="s">
        <v>278</v>
      </c>
      <c r="B8" s="74" t="s">
        <v>104</v>
      </c>
      <c r="C8" s="83" t="s">
        <v>405</v>
      </c>
      <c r="D8" s="81">
        <v>0.5</v>
      </c>
      <c r="E8" s="75">
        <f t="shared" si="0"/>
        <v>2.5000000000000001E-2</v>
      </c>
      <c r="F8" s="76">
        <v>10</v>
      </c>
      <c r="G8" s="77" t="s">
        <v>56</v>
      </c>
      <c r="H8" s="94" t="s">
        <v>112</v>
      </c>
    </row>
    <row r="9" spans="1:8" ht="15.75" x14ac:dyDescent="0.25">
      <c r="A9" s="91" t="s">
        <v>278</v>
      </c>
      <c r="B9" s="74" t="s">
        <v>105</v>
      </c>
      <c r="C9" s="83" t="s">
        <v>406</v>
      </c>
      <c r="D9" s="81">
        <v>1</v>
      </c>
      <c r="E9" s="75">
        <f t="shared" si="0"/>
        <v>0.05</v>
      </c>
      <c r="F9" s="76">
        <v>50</v>
      </c>
      <c r="G9" s="77" t="s">
        <v>56</v>
      </c>
      <c r="H9" s="94"/>
    </row>
    <row r="10" spans="1:8" ht="15.75" x14ac:dyDescent="0.25">
      <c r="A10" s="91" t="s">
        <v>278</v>
      </c>
      <c r="B10" s="74" t="s">
        <v>106</v>
      </c>
      <c r="C10" s="83" t="s">
        <v>407</v>
      </c>
      <c r="D10" s="81">
        <v>2</v>
      </c>
      <c r="E10" s="75">
        <f t="shared" si="0"/>
        <v>0.1</v>
      </c>
      <c r="F10" s="76">
        <v>100</v>
      </c>
      <c r="G10" s="77" t="s">
        <v>56</v>
      </c>
      <c r="H10" s="94"/>
    </row>
    <row r="11" spans="1:8" ht="15.75" x14ac:dyDescent="0.25">
      <c r="A11" s="91" t="s">
        <v>278</v>
      </c>
      <c r="B11" s="74" t="s">
        <v>107</v>
      </c>
      <c r="C11" s="83" t="s">
        <v>408</v>
      </c>
      <c r="D11" s="81">
        <v>3</v>
      </c>
      <c r="E11" s="75">
        <f t="shared" si="0"/>
        <v>0.15</v>
      </c>
      <c r="F11" s="76">
        <v>500</v>
      </c>
      <c r="G11" s="77" t="s">
        <v>56</v>
      </c>
      <c r="H11" s="94"/>
    </row>
    <row r="12" spans="1:8" ht="15.75" x14ac:dyDescent="0.25">
      <c r="A12" s="91" t="s">
        <v>278</v>
      </c>
      <c r="B12" s="74" t="s">
        <v>108</v>
      </c>
      <c r="C12" s="83" t="s">
        <v>409</v>
      </c>
      <c r="D12" s="81">
        <v>4</v>
      </c>
      <c r="E12" s="75">
        <f t="shared" si="0"/>
        <v>0.2</v>
      </c>
      <c r="F12" s="76">
        <v>1000</v>
      </c>
      <c r="G12" s="77" t="s">
        <v>56</v>
      </c>
      <c r="H12" s="94"/>
    </row>
    <row r="13" spans="1:8" ht="15.75" x14ac:dyDescent="0.25">
      <c r="A13" s="91" t="s">
        <v>278</v>
      </c>
      <c r="B13" s="74" t="s">
        <v>109</v>
      </c>
      <c r="C13" s="83" t="s">
        <v>410</v>
      </c>
      <c r="D13" s="81">
        <v>5</v>
      </c>
      <c r="E13" s="75">
        <f t="shared" si="0"/>
        <v>0.25</v>
      </c>
      <c r="F13" s="76">
        <v>5000</v>
      </c>
      <c r="G13" s="77" t="s">
        <v>56</v>
      </c>
      <c r="H13" s="94"/>
    </row>
    <row r="14" spans="1:8" ht="15.75" x14ac:dyDescent="0.25">
      <c r="A14" s="91" t="s">
        <v>278</v>
      </c>
      <c r="B14" s="74" t="s">
        <v>164</v>
      </c>
      <c r="C14" s="83"/>
      <c r="D14" s="81" t="s">
        <v>165</v>
      </c>
      <c r="E14" s="75" t="s">
        <v>201</v>
      </c>
      <c r="F14" s="76"/>
      <c r="G14" s="77"/>
      <c r="H14" s="94" t="s">
        <v>112</v>
      </c>
    </row>
    <row r="15" spans="1:8" ht="15.75" x14ac:dyDescent="0.25">
      <c r="A15" s="91" t="s">
        <v>278</v>
      </c>
      <c r="B15" s="74" t="s">
        <v>166</v>
      </c>
      <c r="C15" s="83"/>
      <c r="D15" s="81" t="s">
        <v>167</v>
      </c>
      <c r="E15" s="75" t="s">
        <v>202</v>
      </c>
      <c r="F15" s="76"/>
      <c r="G15" s="77"/>
      <c r="H15" s="94" t="s">
        <v>112</v>
      </c>
    </row>
    <row r="16" spans="1:8" ht="15.75" x14ac:dyDescent="0.25">
      <c r="A16" s="91" t="s">
        <v>278</v>
      </c>
      <c r="B16" s="74" t="s">
        <v>215</v>
      </c>
      <c r="C16" s="83"/>
      <c r="D16" s="81" t="s">
        <v>216</v>
      </c>
      <c r="E16" s="75" t="s">
        <v>217</v>
      </c>
      <c r="F16" s="76"/>
      <c r="G16" s="77"/>
      <c r="H16" s="94" t="s">
        <v>112</v>
      </c>
    </row>
    <row r="17" spans="1:8" ht="15.75" x14ac:dyDescent="0.25">
      <c r="A17" s="91" t="s">
        <v>278</v>
      </c>
      <c r="B17" s="74" t="s">
        <v>204</v>
      </c>
      <c r="C17" s="83" t="s">
        <v>205</v>
      </c>
      <c r="D17" s="81">
        <v>1</v>
      </c>
      <c r="E17" s="75">
        <f t="shared" ref="E17" si="1">D17/20</f>
        <v>0.05</v>
      </c>
      <c r="F17" s="76"/>
      <c r="G17" s="77"/>
      <c r="H17" s="94" t="s">
        <v>112</v>
      </c>
    </row>
    <row r="18" spans="1:8" ht="15.75" x14ac:dyDescent="0.25">
      <c r="A18" s="91" t="s">
        <v>278</v>
      </c>
      <c r="B18" s="74" t="s">
        <v>206</v>
      </c>
      <c r="C18" s="83" t="s">
        <v>207</v>
      </c>
      <c r="D18" s="81" t="s">
        <v>208</v>
      </c>
      <c r="E18" s="75" t="s">
        <v>209</v>
      </c>
      <c r="F18" s="76"/>
      <c r="G18" s="77"/>
      <c r="H18" s="94" t="s">
        <v>112</v>
      </c>
    </row>
    <row r="19" spans="1:8" ht="15.75" x14ac:dyDescent="0.25">
      <c r="A19" s="91" t="s">
        <v>278</v>
      </c>
      <c r="B19" s="74" t="s">
        <v>421</v>
      </c>
      <c r="C19" s="83"/>
      <c r="D19" s="81" t="s">
        <v>422</v>
      </c>
      <c r="E19" s="75" t="s">
        <v>423</v>
      </c>
      <c r="F19" s="76"/>
      <c r="G19" s="77"/>
      <c r="H19" s="94" t="s">
        <v>112</v>
      </c>
    </row>
    <row r="20" spans="1:8" ht="15.75" x14ac:dyDescent="0.25">
      <c r="A20" s="91" t="s">
        <v>278</v>
      </c>
      <c r="B20" s="74" t="s">
        <v>420</v>
      </c>
      <c r="C20" s="83"/>
      <c r="D20" s="81" t="s">
        <v>422</v>
      </c>
      <c r="E20" s="75" t="s">
        <v>423</v>
      </c>
      <c r="F20" s="76"/>
      <c r="G20" s="77"/>
      <c r="H20" s="94" t="s">
        <v>112</v>
      </c>
    </row>
    <row r="21" spans="1:8" ht="15.75" x14ac:dyDescent="0.25">
      <c r="A21" s="91" t="s">
        <v>278</v>
      </c>
      <c r="B21" s="74" t="s">
        <v>211</v>
      </c>
      <c r="C21" s="83"/>
      <c r="D21" s="81" t="s">
        <v>422</v>
      </c>
      <c r="E21" s="75" t="s">
        <v>423</v>
      </c>
      <c r="F21" s="76"/>
      <c r="G21" s="77"/>
      <c r="H21" s="94" t="s">
        <v>112</v>
      </c>
    </row>
    <row r="22" spans="1:8" ht="15.75" x14ac:dyDescent="0.25">
      <c r="A22" s="91" t="s">
        <v>278</v>
      </c>
      <c r="B22" s="74" t="s">
        <v>193</v>
      </c>
      <c r="C22" s="83"/>
      <c r="D22" s="81">
        <v>10</v>
      </c>
      <c r="E22" s="75">
        <f t="shared" ref="E22:E25" si="2">D22/20</f>
        <v>0.5</v>
      </c>
      <c r="F22" s="76">
        <v>50</v>
      </c>
      <c r="G22" s="77" t="s">
        <v>56</v>
      </c>
      <c r="H22" s="94" t="s">
        <v>112</v>
      </c>
    </row>
    <row r="23" spans="1:8" ht="15.75" x14ac:dyDescent="0.25">
      <c r="A23" s="91" t="s">
        <v>278</v>
      </c>
      <c r="B23" s="74" t="s">
        <v>194</v>
      </c>
      <c r="C23" s="83"/>
      <c r="D23" s="81">
        <v>8</v>
      </c>
      <c r="E23" s="75">
        <f t="shared" si="2"/>
        <v>0.4</v>
      </c>
      <c r="F23" s="76">
        <v>2</v>
      </c>
      <c r="G23" s="77" t="s">
        <v>56</v>
      </c>
      <c r="H23" s="94" t="s">
        <v>112</v>
      </c>
    </row>
    <row r="24" spans="1:8" ht="15.75" x14ac:dyDescent="0.25">
      <c r="A24" s="91" t="s">
        <v>278</v>
      </c>
      <c r="B24" s="74" t="s">
        <v>195</v>
      </c>
      <c r="C24" s="83"/>
      <c r="D24" s="81">
        <v>5</v>
      </c>
      <c r="E24" s="75">
        <f t="shared" si="2"/>
        <v>0.25</v>
      </c>
      <c r="F24" s="76">
        <v>7</v>
      </c>
      <c r="G24" s="77" t="s">
        <v>143</v>
      </c>
      <c r="H24" s="94" t="s">
        <v>112</v>
      </c>
    </row>
    <row r="25" spans="1:8" ht="15.75" x14ac:dyDescent="0.25">
      <c r="A25" s="91" t="s">
        <v>278</v>
      </c>
      <c r="B25" s="74" t="s">
        <v>214</v>
      </c>
      <c r="C25" s="83"/>
      <c r="D25" s="81">
        <v>10</v>
      </c>
      <c r="E25" s="75">
        <f t="shared" si="2"/>
        <v>0.5</v>
      </c>
      <c r="F25" s="76"/>
      <c r="G25" s="77"/>
      <c r="H25" s="94" t="s">
        <v>112</v>
      </c>
    </row>
    <row r="26" spans="1:8" ht="15.75" x14ac:dyDescent="0.25">
      <c r="A26" s="91" t="s">
        <v>277</v>
      </c>
      <c r="B26" s="74" t="s">
        <v>118</v>
      </c>
      <c r="C26" s="83"/>
      <c r="D26" s="81">
        <v>20</v>
      </c>
      <c r="E26" s="75">
        <f>D26/20</f>
        <v>1</v>
      </c>
      <c r="F26" s="76">
        <v>300</v>
      </c>
      <c r="G26" s="77" t="s">
        <v>56</v>
      </c>
      <c r="H26" s="94"/>
    </row>
    <row r="27" spans="1:8" ht="15.75" x14ac:dyDescent="0.25">
      <c r="A27" s="91" t="s">
        <v>277</v>
      </c>
      <c r="B27" s="74" t="s">
        <v>117</v>
      </c>
      <c r="C27" s="83"/>
      <c r="D27" s="81">
        <v>50</v>
      </c>
      <c r="E27" s="75">
        <f>D27/20</f>
        <v>2.5</v>
      </c>
      <c r="F27" s="76">
        <v>12</v>
      </c>
      <c r="G27" s="77" t="s">
        <v>56</v>
      </c>
      <c r="H27" s="94"/>
    </row>
    <row r="28" spans="1:8" ht="15.75" x14ac:dyDescent="0.25">
      <c r="A28" s="91" t="s">
        <v>277</v>
      </c>
      <c r="B28" s="74" t="s">
        <v>119</v>
      </c>
      <c r="C28" s="83"/>
      <c r="D28" s="81">
        <v>80</v>
      </c>
      <c r="E28" s="75">
        <f>D28/20</f>
        <v>4</v>
      </c>
      <c r="F28" s="76">
        <v>20</v>
      </c>
      <c r="G28" s="77" t="s">
        <v>56</v>
      </c>
      <c r="H28" s="94"/>
    </row>
    <row r="29" spans="1:8" ht="15.75" x14ac:dyDescent="0.25">
      <c r="A29" s="91" t="s">
        <v>277</v>
      </c>
      <c r="B29" s="74" t="s">
        <v>120</v>
      </c>
      <c r="C29" s="83"/>
      <c r="D29" s="81">
        <v>50</v>
      </c>
      <c r="E29" s="75">
        <f t="shared" ref="E29:E132" si="3">D29/20</f>
        <v>2.5</v>
      </c>
      <c r="F29" s="76">
        <v>15</v>
      </c>
      <c r="G29" s="77" t="s">
        <v>56</v>
      </c>
      <c r="H29" s="94"/>
    </row>
    <row r="30" spans="1:8" ht="15.75" x14ac:dyDescent="0.25">
      <c r="A30" s="91" t="s">
        <v>277</v>
      </c>
      <c r="B30" s="74" t="s">
        <v>284</v>
      </c>
      <c r="C30" s="83"/>
      <c r="D30" s="81">
        <v>40</v>
      </c>
      <c r="E30" s="75">
        <f>D30/20</f>
        <v>2</v>
      </c>
      <c r="F30" s="76">
        <v>75</v>
      </c>
      <c r="G30" s="77" t="s">
        <v>56</v>
      </c>
      <c r="H30" s="94"/>
    </row>
    <row r="31" spans="1:8" ht="15.75" x14ac:dyDescent="0.25">
      <c r="A31" s="91" t="s">
        <v>277</v>
      </c>
      <c r="B31" s="74" t="s">
        <v>121</v>
      </c>
      <c r="C31" s="83"/>
      <c r="D31" s="81">
        <v>100</v>
      </c>
      <c r="E31" s="75">
        <f t="shared" si="3"/>
        <v>5</v>
      </c>
      <c r="F31" s="76">
        <v>60</v>
      </c>
      <c r="G31" s="77" t="s">
        <v>56</v>
      </c>
      <c r="H31" s="94"/>
    </row>
    <row r="32" spans="1:8" ht="15.75" x14ac:dyDescent="0.25">
      <c r="A32" s="91" t="s">
        <v>277</v>
      </c>
      <c r="B32" s="74" t="s">
        <v>285</v>
      </c>
      <c r="C32" s="83"/>
      <c r="D32" s="81">
        <v>80</v>
      </c>
      <c r="E32" s="75">
        <f>D32/20</f>
        <v>4</v>
      </c>
      <c r="F32" s="76">
        <v>100</v>
      </c>
      <c r="G32" s="77" t="s">
        <v>56</v>
      </c>
      <c r="H32" s="94"/>
    </row>
    <row r="33" spans="1:8" ht="15.75" x14ac:dyDescent="0.25">
      <c r="A33" s="91" t="s">
        <v>277</v>
      </c>
      <c r="B33" s="74" t="s">
        <v>333</v>
      </c>
      <c r="C33" s="83" t="s">
        <v>334</v>
      </c>
      <c r="D33" s="81">
        <f>2*20</f>
        <v>40</v>
      </c>
      <c r="E33" s="75">
        <f t="shared" si="3"/>
        <v>2</v>
      </c>
      <c r="F33" s="76">
        <v>10</v>
      </c>
      <c r="G33" s="77" t="s">
        <v>143</v>
      </c>
      <c r="H33" s="94"/>
    </row>
    <row r="34" spans="1:8" ht="15.75" x14ac:dyDescent="0.25">
      <c r="A34" s="91" t="s">
        <v>277</v>
      </c>
      <c r="B34" s="74" t="s">
        <v>333</v>
      </c>
      <c r="C34" s="83" t="s">
        <v>128</v>
      </c>
      <c r="D34" s="81">
        <v>2</v>
      </c>
      <c r="E34" s="75">
        <f t="shared" si="3"/>
        <v>0.1</v>
      </c>
      <c r="F34" s="76"/>
      <c r="G34" s="77"/>
      <c r="H34" s="94"/>
    </row>
    <row r="35" spans="1:8" ht="15.75" x14ac:dyDescent="0.25">
      <c r="A35" s="91" t="s">
        <v>277</v>
      </c>
      <c r="B35" s="74" t="s">
        <v>347</v>
      </c>
      <c r="C35" s="83" t="s">
        <v>128</v>
      </c>
      <c r="D35" s="81">
        <v>1</v>
      </c>
      <c r="E35" s="75">
        <f t="shared" si="3"/>
        <v>0.05</v>
      </c>
      <c r="F35" s="76"/>
      <c r="G35" s="77"/>
      <c r="H35" s="94"/>
    </row>
    <row r="36" spans="1:8" ht="15.75" x14ac:dyDescent="0.25">
      <c r="A36" s="91" t="s">
        <v>277</v>
      </c>
      <c r="B36" s="74" t="s">
        <v>122</v>
      </c>
      <c r="C36" s="83" t="s">
        <v>123</v>
      </c>
      <c r="D36" s="81">
        <v>30</v>
      </c>
      <c r="E36" s="75">
        <f t="shared" si="3"/>
        <v>1.5</v>
      </c>
      <c r="F36" s="76">
        <v>1</v>
      </c>
      <c r="G36" s="77" t="s">
        <v>56</v>
      </c>
      <c r="H36" s="94" t="s">
        <v>112</v>
      </c>
    </row>
    <row r="37" spans="1:8" ht="15.75" x14ac:dyDescent="0.25">
      <c r="A37" s="91" t="s">
        <v>277</v>
      </c>
      <c r="B37" s="74" t="s">
        <v>122</v>
      </c>
      <c r="C37" s="83" t="s">
        <v>124</v>
      </c>
      <c r="D37" s="81">
        <v>20</v>
      </c>
      <c r="E37" s="75">
        <f t="shared" si="3"/>
        <v>1</v>
      </c>
      <c r="F37" s="76">
        <v>15</v>
      </c>
      <c r="G37" s="77" t="s">
        <v>143</v>
      </c>
      <c r="H37" s="94" t="s">
        <v>112</v>
      </c>
    </row>
    <row r="38" spans="1:8" ht="15.75" x14ac:dyDescent="0.25">
      <c r="A38" s="91" t="s">
        <v>277</v>
      </c>
      <c r="B38" s="74" t="s">
        <v>127</v>
      </c>
      <c r="C38" s="83" t="s">
        <v>128</v>
      </c>
      <c r="D38" s="81">
        <v>1</v>
      </c>
      <c r="E38" s="75">
        <f t="shared" si="3"/>
        <v>0.05</v>
      </c>
      <c r="F38" s="76">
        <f>100/5</f>
        <v>20</v>
      </c>
      <c r="G38" s="77" t="s">
        <v>56</v>
      </c>
      <c r="H38" s="94" t="s">
        <v>129</v>
      </c>
    </row>
    <row r="39" spans="1:8" ht="15.75" x14ac:dyDescent="0.25">
      <c r="A39" s="91" t="s">
        <v>277</v>
      </c>
      <c r="B39" s="74" t="s">
        <v>125</v>
      </c>
      <c r="C39" s="83" t="s">
        <v>128</v>
      </c>
      <c r="D39" s="81">
        <v>1</v>
      </c>
      <c r="E39" s="75">
        <f t="shared" si="3"/>
        <v>0.05</v>
      </c>
      <c r="F39" s="76">
        <v>1</v>
      </c>
      <c r="G39" s="77" t="s">
        <v>143</v>
      </c>
      <c r="H39" s="94" t="s">
        <v>129</v>
      </c>
    </row>
    <row r="40" spans="1:8" ht="15.75" x14ac:dyDescent="0.25">
      <c r="A40" s="91" t="s">
        <v>277</v>
      </c>
      <c r="B40" s="74" t="s">
        <v>126</v>
      </c>
      <c r="C40" s="83" t="s">
        <v>128</v>
      </c>
      <c r="D40" s="81">
        <v>2</v>
      </c>
      <c r="E40" s="75">
        <f t="shared" si="3"/>
        <v>0.1</v>
      </c>
      <c r="F40" s="76">
        <v>2</v>
      </c>
      <c r="G40" s="77" t="s">
        <v>143</v>
      </c>
      <c r="H40" s="94" t="s">
        <v>129</v>
      </c>
    </row>
    <row r="41" spans="1:8" ht="15.75" x14ac:dyDescent="0.25">
      <c r="A41" s="91" t="s">
        <v>277</v>
      </c>
      <c r="B41" s="74" t="s">
        <v>130</v>
      </c>
      <c r="C41" s="83" t="s">
        <v>128</v>
      </c>
      <c r="D41" s="81">
        <v>2</v>
      </c>
      <c r="E41" s="75">
        <f t="shared" si="3"/>
        <v>0.1</v>
      </c>
      <c r="F41" s="76">
        <v>2</v>
      </c>
      <c r="G41" s="77" t="s">
        <v>143</v>
      </c>
      <c r="H41" s="94" t="s">
        <v>129</v>
      </c>
    </row>
    <row r="42" spans="1:8" ht="15.75" x14ac:dyDescent="0.25">
      <c r="A42" s="91" t="s">
        <v>277</v>
      </c>
      <c r="B42" s="74" t="s">
        <v>344</v>
      </c>
      <c r="C42" s="83" t="s">
        <v>128</v>
      </c>
      <c r="D42" s="81">
        <v>2</v>
      </c>
      <c r="E42" s="75">
        <f t="shared" si="3"/>
        <v>0.1</v>
      </c>
      <c r="F42" s="76">
        <v>1</v>
      </c>
      <c r="G42" s="77" t="s">
        <v>56</v>
      </c>
      <c r="H42" s="94" t="s">
        <v>112</v>
      </c>
    </row>
    <row r="43" spans="1:8" ht="15.75" x14ac:dyDescent="0.25">
      <c r="A43" s="91" t="s">
        <v>277</v>
      </c>
      <c r="B43" s="74" t="s">
        <v>345</v>
      </c>
      <c r="C43" s="83" t="s">
        <v>128</v>
      </c>
      <c r="D43" s="81">
        <v>1</v>
      </c>
      <c r="E43" s="75">
        <f t="shared" si="3"/>
        <v>0.05</v>
      </c>
      <c r="F43" s="76">
        <v>5</v>
      </c>
      <c r="G43" s="77" t="s">
        <v>143</v>
      </c>
      <c r="H43" s="94" t="s">
        <v>112</v>
      </c>
    </row>
    <row r="44" spans="1:8" ht="15.75" x14ac:dyDescent="0.25">
      <c r="A44" s="91" t="s">
        <v>277</v>
      </c>
      <c r="B44" s="74" t="s">
        <v>400</v>
      </c>
      <c r="C44" s="83" t="s">
        <v>128</v>
      </c>
      <c r="D44" s="81">
        <v>0.5</v>
      </c>
      <c r="E44" s="75">
        <f t="shared" si="3"/>
        <v>2.5000000000000001E-2</v>
      </c>
      <c r="F44" s="76">
        <v>1</v>
      </c>
      <c r="G44" s="77" t="s">
        <v>143</v>
      </c>
      <c r="H44" s="94" t="s">
        <v>112</v>
      </c>
    </row>
    <row r="45" spans="1:8" ht="15.75" x14ac:dyDescent="0.25">
      <c r="A45" s="91" t="s">
        <v>277</v>
      </c>
      <c r="B45" s="74" t="s">
        <v>346</v>
      </c>
      <c r="C45" s="83"/>
      <c r="D45" s="81">
        <v>10</v>
      </c>
      <c r="E45" s="75">
        <f t="shared" si="3"/>
        <v>0.5</v>
      </c>
      <c r="F45" s="76">
        <v>10</v>
      </c>
      <c r="G45" s="77" t="s">
        <v>143</v>
      </c>
      <c r="H45" s="94"/>
    </row>
    <row r="46" spans="1:8" ht="15.75" x14ac:dyDescent="0.25">
      <c r="A46" s="91" t="s">
        <v>277</v>
      </c>
      <c r="B46" s="74" t="s">
        <v>350</v>
      </c>
      <c r="C46" s="83" t="s">
        <v>377</v>
      </c>
      <c r="D46" s="81">
        <v>50</v>
      </c>
      <c r="E46" s="75">
        <f>D46/20</f>
        <v>2.5</v>
      </c>
      <c r="F46" s="82">
        <v>1</v>
      </c>
      <c r="G46" s="77" t="s">
        <v>56</v>
      </c>
      <c r="H46" s="94"/>
    </row>
    <row r="47" spans="1:8" ht="15.75" x14ac:dyDescent="0.25">
      <c r="A47" s="91" t="s">
        <v>277</v>
      </c>
      <c r="B47" s="74" t="s">
        <v>311</v>
      </c>
      <c r="C47" s="83"/>
      <c r="D47" s="81">
        <v>20</v>
      </c>
      <c r="E47" s="75">
        <f>D47/20</f>
        <v>1</v>
      </c>
      <c r="F47" s="82">
        <v>10</v>
      </c>
      <c r="G47" s="77" t="s">
        <v>143</v>
      </c>
      <c r="H47" s="94"/>
    </row>
    <row r="48" spans="1:8" ht="15.75" x14ac:dyDescent="0.25">
      <c r="A48" s="91" t="s">
        <v>277</v>
      </c>
      <c r="B48" s="74" t="s">
        <v>325</v>
      </c>
      <c r="C48" s="83"/>
      <c r="D48" s="81">
        <v>15</v>
      </c>
      <c r="E48" s="75">
        <f>D48/20</f>
        <v>0.75</v>
      </c>
      <c r="F48" s="82">
        <v>20</v>
      </c>
      <c r="G48" s="77" t="s">
        <v>56</v>
      </c>
      <c r="H48" s="94"/>
    </row>
    <row r="49" spans="1:8" ht="15.75" x14ac:dyDescent="0.25">
      <c r="A49" s="91" t="s">
        <v>276</v>
      </c>
      <c r="B49" s="74" t="s">
        <v>196</v>
      </c>
      <c r="C49" s="83"/>
      <c r="D49" s="81">
        <v>60</v>
      </c>
      <c r="E49" s="75">
        <f t="shared" si="3"/>
        <v>3</v>
      </c>
      <c r="F49" s="76"/>
      <c r="G49" s="77"/>
      <c r="H49" s="94"/>
    </row>
    <row r="50" spans="1:8" ht="15.75" x14ac:dyDescent="0.25">
      <c r="A50" s="91" t="s">
        <v>276</v>
      </c>
      <c r="B50" s="74" t="s">
        <v>197</v>
      </c>
      <c r="C50" s="83"/>
      <c r="D50" s="81">
        <v>100</v>
      </c>
      <c r="E50" s="75">
        <f t="shared" si="3"/>
        <v>5</v>
      </c>
      <c r="F50" s="76"/>
      <c r="G50" s="77"/>
      <c r="H50" s="94"/>
    </row>
    <row r="51" spans="1:8" ht="15.75" x14ac:dyDescent="0.25">
      <c r="A51" s="91" t="s">
        <v>276</v>
      </c>
      <c r="B51" s="74" t="s">
        <v>198</v>
      </c>
      <c r="C51" s="83" t="s">
        <v>329</v>
      </c>
      <c r="D51" s="81">
        <v>60</v>
      </c>
      <c r="E51" s="75">
        <f t="shared" si="3"/>
        <v>3</v>
      </c>
      <c r="F51" s="76"/>
      <c r="G51" s="77"/>
      <c r="H51" s="94"/>
    </row>
    <row r="52" spans="1:8" ht="15.75" x14ac:dyDescent="0.25">
      <c r="A52" s="91" t="s">
        <v>276</v>
      </c>
      <c r="B52" s="74" t="s">
        <v>198</v>
      </c>
      <c r="C52" s="83" t="s">
        <v>330</v>
      </c>
      <c r="D52" s="81">
        <v>30</v>
      </c>
      <c r="E52" s="75">
        <f t="shared" si="3"/>
        <v>1.5</v>
      </c>
      <c r="F52" s="76"/>
      <c r="G52" s="77"/>
      <c r="H52" s="94"/>
    </row>
    <row r="53" spans="1:8" ht="15.75" x14ac:dyDescent="0.25">
      <c r="A53" s="91" t="s">
        <v>276</v>
      </c>
      <c r="B53" s="74" t="s">
        <v>198</v>
      </c>
      <c r="C53" s="83" t="s">
        <v>331</v>
      </c>
      <c r="D53" s="81">
        <v>80</v>
      </c>
      <c r="E53" s="75">
        <f t="shared" si="3"/>
        <v>4</v>
      </c>
      <c r="F53" s="76"/>
      <c r="G53" s="77"/>
      <c r="H53" s="94"/>
    </row>
    <row r="54" spans="1:8" ht="15.75" x14ac:dyDescent="0.25">
      <c r="A54" s="91" t="s">
        <v>276</v>
      </c>
      <c r="B54" s="74" t="s">
        <v>242</v>
      </c>
      <c r="C54" s="83" t="s">
        <v>243</v>
      </c>
      <c r="D54" s="81">
        <v>150</v>
      </c>
      <c r="E54" s="75">
        <f>D54/20</f>
        <v>7.5</v>
      </c>
      <c r="F54" s="76"/>
      <c r="G54" s="77"/>
      <c r="H54" s="94"/>
    </row>
    <row r="55" spans="1:8" ht="15.75" x14ac:dyDescent="0.25">
      <c r="A55" s="91" t="s">
        <v>276</v>
      </c>
      <c r="B55" s="74" t="s">
        <v>247</v>
      </c>
      <c r="C55" s="83"/>
      <c r="D55" s="81">
        <v>10</v>
      </c>
      <c r="E55" s="75">
        <f>D55/20</f>
        <v>0.5</v>
      </c>
      <c r="F55" s="76">
        <v>1</v>
      </c>
      <c r="G55" s="77" t="s">
        <v>56</v>
      </c>
      <c r="H55" s="94"/>
    </row>
    <row r="56" spans="1:8" ht="15.75" x14ac:dyDescent="0.25">
      <c r="A56" s="91" t="s">
        <v>276</v>
      </c>
      <c r="B56" s="74" t="s">
        <v>228</v>
      </c>
      <c r="C56" s="83"/>
      <c r="D56" s="81">
        <v>5</v>
      </c>
      <c r="E56" s="75">
        <f>D56/20</f>
        <v>0.25</v>
      </c>
      <c r="F56" s="76"/>
      <c r="G56" s="77"/>
      <c r="H56" s="94"/>
    </row>
    <row r="57" spans="1:8" ht="15.75" x14ac:dyDescent="0.25">
      <c r="A57" s="91" t="s">
        <v>276</v>
      </c>
      <c r="B57" s="74" t="s">
        <v>248</v>
      </c>
      <c r="C57" s="83"/>
      <c r="D57" s="81">
        <v>1</v>
      </c>
      <c r="E57" s="75">
        <f>D57/20</f>
        <v>0.05</v>
      </c>
      <c r="F57" s="76">
        <v>1</v>
      </c>
      <c r="G57" s="77" t="s">
        <v>56</v>
      </c>
      <c r="H57" s="94"/>
    </row>
    <row r="58" spans="1:8" ht="15.75" x14ac:dyDescent="0.25">
      <c r="A58" s="91" t="s">
        <v>276</v>
      </c>
      <c r="B58" s="74" t="s">
        <v>168</v>
      </c>
      <c r="C58" s="83"/>
      <c r="D58" s="81">
        <v>25</v>
      </c>
      <c r="E58" s="75">
        <f t="shared" si="3"/>
        <v>1.25</v>
      </c>
      <c r="F58" s="76">
        <v>25</v>
      </c>
      <c r="G58" s="77" t="s">
        <v>56</v>
      </c>
      <c r="H58" s="94"/>
    </row>
    <row r="59" spans="1:8" ht="15.75" x14ac:dyDescent="0.25">
      <c r="A59" s="91" t="s">
        <v>276</v>
      </c>
      <c r="B59" s="74" t="s">
        <v>133</v>
      </c>
      <c r="C59" s="83" t="s">
        <v>135</v>
      </c>
      <c r="D59" s="81">
        <v>50</v>
      </c>
      <c r="E59" s="75">
        <f t="shared" si="3"/>
        <v>2.5</v>
      </c>
      <c r="F59" s="76">
        <v>5</v>
      </c>
      <c r="G59" s="77" t="s">
        <v>56</v>
      </c>
      <c r="H59" s="94" t="s">
        <v>112</v>
      </c>
    </row>
    <row r="60" spans="1:8" ht="15.75" x14ac:dyDescent="0.25">
      <c r="A60" s="91" t="s">
        <v>276</v>
      </c>
      <c r="B60" s="74" t="s">
        <v>134</v>
      </c>
      <c r="C60" s="83" t="s">
        <v>135</v>
      </c>
      <c r="D60" s="81">
        <v>25</v>
      </c>
      <c r="E60" s="75">
        <f t="shared" si="3"/>
        <v>1.25</v>
      </c>
      <c r="F60" s="76">
        <v>1</v>
      </c>
      <c r="G60" s="77" t="s">
        <v>56</v>
      </c>
      <c r="H60" s="94" t="s">
        <v>112</v>
      </c>
    </row>
    <row r="61" spans="1:8" ht="15.75" x14ac:dyDescent="0.25">
      <c r="A61" s="91" t="s">
        <v>276</v>
      </c>
      <c r="B61" s="74" t="s">
        <v>230</v>
      </c>
      <c r="C61" s="83"/>
      <c r="D61" s="81">
        <v>200</v>
      </c>
      <c r="E61" s="75">
        <f t="shared" si="3"/>
        <v>10</v>
      </c>
      <c r="F61" s="76"/>
      <c r="G61" s="77"/>
      <c r="H61" s="94"/>
    </row>
    <row r="62" spans="1:8" ht="15.75" x14ac:dyDescent="0.25">
      <c r="A62" s="91" t="s">
        <v>276</v>
      </c>
      <c r="B62" s="74" t="s">
        <v>113</v>
      </c>
      <c r="C62" s="83" t="s">
        <v>116</v>
      </c>
      <c r="D62" s="81">
        <v>60</v>
      </c>
      <c r="E62" s="75">
        <f t="shared" si="3"/>
        <v>3</v>
      </c>
      <c r="F62" s="76">
        <v>30</v>
      </c>
      <c r="G62" s="77" t="s">
        <v>56</v>
      </c>
      <c r="H62" s="94" t="s">
        <v>112</v>
      </c>
    </row>
    <row r="63" spans="1:8" ht="15.75" x14ac:dyDescent="0.25">
      <c r="A63" s="91" t="s">
        <v>276</v>
      </c>
      <c r="B63" s="74" t="s">
        <v>114</v>
      </c>
      <c r="C63" s="83" t="s">
        <v>115</v>
      </c>
      <c r="D63" s="81">
        <v>150</v>
      </c>
      <c r="E63" s="75">
        <f t="shared" si="3"/>
        <v>7.5</v>
      </c>
      <c r="F63" s="76">
        <v>450</v>
      </c>
      <c r="G63" s="77" t="s">
        <v>56</v>
      </c>
      <c r="H63" s="94" t="s">
        <v>112</v>
      </c>
    </row>
    <row r="64" spans="1:8" ht="15.75" x14ac:dyDescent="0.25">
      <c r="A64" s="91" t="s">
        <v>276</v>
      </c>
      <c r="B64" s="74" t="s">
        <v>221</v>
      </c>
      <c r="C64" s="83" t="s">
        <v>222</v>
      </c>
      <c r="D64" s="81">
        <v>40</v>
      </c>
      <c r="E64" s="75">
        <f t="shared" si="3"/>
        <v>2</v>
      </c>
      <c r="F64" s="76"/>
      <c r="G64" s="77"/>
      <c r="H64" s="94"/>
    </row>
    <row r="65" spans="1:8" ht="15.75" x14ac:dyDescent="0.25">
      <c r="A65" s="91" t="s">
        <v>276</v>
      </c>
      <c r="B65" s="74" t="s">
        <v>223</v>
      </c>
      <c r="C65" s="83"/>
      <c r="D65" s="81">
        <v>25</v>
      </c>
      <c r="E65" s="75">
        <f>D65/20</f>
        <v>1.25</v>
      </c>
      <c r="F65" s="76"/>
      <c r="G65" s="77"/>
      <c r="H65" s="94"/>
    </row>
    <row r="66" spans="1:8" ht="15.75" x14ac:dyDescent="0.25">
      <c r="A66" s="91" t="s">
        <v>276</v>
      </c>
      <c r="B66" s="74" t="s">
        <v>212</v>
      </c>
      <c r="C66" s="83" t="s">
        <v>213</v>
      </c>
      <c r="D66" s="81">
        <v>25</v>
      </c>
      <c r="E66" s="75">
        <f>D66/20</f>
        <v>1.25</v>
      </c>
      <c r="F66" s="76"/>
      <c r="G66" s="77"/>
      <c r="H66" s="94"/>
    </row>
    <row r="67" spans="1:8" ht="15.75" x14ac:dyDescent="0.25">
      <c r="A67" s="91" t="s">
        <v>275</v>
      </c>
      <c r="B67" s="74" t="s">
        <v>246</v>
      </c>
      <c r="C67" s="83"/>
      <c r="D67" s="81">
        <v>5</v>
      </c>
      <c r="E67" s="75">
        <f t="shared" si="3"/>
        <v>0.25</v>
      </c>
      <c r="F67" s="76"/>
      <c r="G67" s="77"/>
      <c r="H67" s="94"/>
    </row>
    <row r="68" spans="1:8" ht="15.75" x14ac:dyDescent="0.25">
      <c r="A68" s="91" t="s">
        <v>275</v>
      </c>
      <c r="B68" s="74" t="s">
        <v>139</v>
      </c>
      <c r="C68" s="83" t="s">
        <v>140</v>
      </c>
      <c r="D68" s="81">
        <v>75</v>
      </c>
      <c r="E68" s="75">
        <f t="shared" si="3"/>
        <v>3.75</v>
      </c>
      <c r="F68" s="76">
        <v>4</v>
      </c>
      <c r="G68" s="77" t="s">
        <v>143</v>
      </c>
      <c r="H68" s="94"/>
    </row>
    <row r="69" spans="1:8" ht="15.75" x14ac:dyDescent="0.25">
      <c r="A69" s="91" t="s">
        <v>275</v>
      </c>
      <c r="B69" s="74" t="s">
        <v>240</v>
      </c>
      <c r="C69" s="83" t="s">
        <v>241</v>
      </c>
      <c r="D69" s="81">
        <v>2</v>
      </c>
      <c r="E69" s="75">
        <f t="shared" si="3"/>
        <v>0.1</v>
      </c>
      <c r="F69" s="76"/>
      <c r="G69" s="77"/>
      <c r="H69" s="94"/>
    </row>
    <row r="70" spans="1:8" ht="15.75" x14ac:dyDescent="0.25">
      <c r="A70" s="91" t="s">
        <v>275</v>
      </c>
      <c r="B70" s="74" t="s">
        <v>141</v>
      </c>
      <c r="C70" s="83"/>
      <c r="D70" s="81">
        <v>30</v>
      </c>
      <c r="E70" s="75">
        <f t="shared" si="3"/>
        <v>1.5</v>
      </c>
      <c r="F70" s="76">
        <v>5</v>
      </c>
      <c r="G70" s="77" t="s">
        <v>143</v>
      </c>
      <c r="H70" s="94" t="s">
        <v>112</v>
      </c>
    </row>
    <row r="71" spans="1:8" ht="15.75" x14ac:dyDescent="0.25">
      <c r="A71" s="91" t="s">
        <v>275</v>
      </c>
      <c r="B71" s="74" t="s">
        <v>142</v>
      </c>
      <c r="C71" s="83"/>
      <c r="D71" s="81">
        <v>20</v>
      </c>
      <c r="E71" s="75">
        <f t="shared" si="3"/>
        <v>1</v>
      </c>
      <c r="F71" s="76">
        <v>3</v>
      </c>
      <c r="G71" s="77" t="s">
        <v>143</v>
      </c>
      <c r="H71" s="94"/>
    </row>
    <row r="72" spans="1:8" ht="15.75" x14ac:dyDescent="0.25">
      <c r="A72" s="91" t="s">
        <v>275</v>
      </c>
      <c r="B72" s="74" t="s">
        <v>161</v>
      </c>
      <c r="C72" s="83"/>
      <c r="D72" s="81">
        <v>75</v>
      </c>
      <c r="E72" s="75">
        <f t="shared" si="3"/>
        <v>3.75</v>
      </c>
      <c r="F72" s="76">
        <v>75</v>
      </c>
      <c r="G72" s="77" t="s">
        <v>56</v>
      </c>
      <c r="H72" s="94"/>
    </row>
    <row r="73" spans="1:8" ht="15.75" x14ac:dyDescent="0.25">
      <c r="A73" s="91" t="s">
        <v>275</v>
      </c>
      <c r="B73" s="74" t="s">
        <v>179</v>
      </c>
      <c r="C73" s="83"/>
      <c r="D73" s="81">
        <v>5</v>
      </c>
      <c r="E73" s="75">
        <f t="shared" si="3"/>
        <v>0.25</v>
      </c>
      <c r="F73" s="76">
        <v>20</v>
      </c>
      <c r="G73" s="77" t="s">
        <v>56</v>
      </c>
      <c r="H73" s="94"/>
    </row>
    <row r="74" spans="1:8" ht="15.75" x14ac:dyDescent="0.25">
      <c r="A74" s="91" t="s">
        <v>275</v>
      </c>
      <c r="B74" s="74" t="s">
        <v>180</v>
      </c>
      <c r="C74" s="83"/>
      <c r="D74" s="81">
        <v>10</v>
      </c>
      <c r="E74" s="75">
        <f t="shared" si="3"/>
        <v>0.5</v>
      </c>
      <c r="F74" s="76">
        <v>10</v>
      </c>
      <c r="G74" s="77" t="s">
        <v>56</v>
      </c>
      <c r="H74" s="94"/>
    </row>
    <row r="75" spans="1:8" ht="15.75" x14ac:dyDescent="0.25">
      <c r="A75" s="91" t="s">
        <v>275</v>
      </c>
      <c r="B75" s="74" t="s">
        <v>178</v>
      </c>
      <c r="C75" s="83"/>
      <c r="D75" s="81">
        <v>10</v>
      </c>
      <c r="E75" s="75">
        <f t="shared" si="3"/>
        <v>0.5</v>
      </c>
      <c r="F75" s="76">
        <v>30</v>
      </c>
      <c r="G75" s="77" t="s">
        <v>56</v>
      </c>
      <c r="H75" s="94"/>
    </row>
    <row r="76" spans="1:8" ht="15.75" x14ac:dyDescent="0.25">
      <c r="A76" s="91" t="s">
        <v>275</v>
      </c>
      <c r="B76" s="74" t="s">
        <v>184</v>
      </c>
      <c r="C76" s="83"/>
      <c r="D76" s="81">
        <v>180</v>
      </c>
      <c r="E76" s="75">
        <f t="shared" si="3"/>
        <v>9</v>
      </c>
      <c r="F76" s="76">
        <v>10</v>
      </c>
      <c r="G76" s="77" t="s">
        <v>56</v>
      </c>
      <c r="H76" s="94"/>
    </row>
    <row r="77" spans="1:8" ht="15.75" x14ac:dyDescent="0.25">
      <c r="A77" s="91" t="s">
        <v>275</v>
      </c>
      <c r="B77" s="74" t="s">
        <v>231</v>
      </c>
      <c r="C77" s="83"/>
      <c r="D77" s="81">
        <v>100</v>
      </c>
      <c r="E77" s="75">
        <f t="shared" si="3"/>
        <v>5</v>
      </c>
      <c r="F77" s="76">
        <v>3</v>
      </c>
      <c r="G77" s="77" t="s">
        <v>149</v>
      </c>
      <c r="H77" s="94"/>
    </row>
    <row r="78" spans="1:8" ht="15.75" x14ac:dyDescent="0.25">
      <c r="A78" s="91" t="s">
        <v>275</v>
      </c>
      <c r="B78" s="74" t="s">
        <v>185</v>
      </c>
      <c r="C78" s="83"/>
      <c r="D78" s="81">
        <v>75</v>
      </c>
      <c r="E78" s="75">
        <f t="shared" si="3"/>
        <v>3.75</v>
      </c>
      <c r="F78" s="76">
        <v>3</v>
      </c>
      <c r="G78" s="77" t="s">
        <v>56</v>
      </c>
      <c r="H78" s="94"/>
    </row>
    <row r="79" spans="1:8" ht="15.75" x14ac:dyDescent="0.25">
      <c r="A79" s="91" t="s">
        <v>275</v>
      </c>
      <c r="B79" s="74" t="s">
        <v>183</v>
      </c>
      <c r="C79" s="83"/>
      <c r="D79" s="81">
        <v>200</v>
      </c>
      <c r="E79" s="75">
        <f t="shared" si="3"/>
        <v>10</v>
      </c>
      <c r="F79" s="76">
        <v>20</v>
      </c>
      <c r="G79" s="77" t="s">
        <v>56</v>
      </c>
      <c r="H79" s="94"/>
    </row>
    <row r="80" spans="1:8" ht="15.75" x14ac:dyDescent="0.25">
      <c r="A80" s="91" t="s">
        <v>275</v>
      </c>
      <c r="B80" s="74" t="s">
        <v>232</v>
      </c>
      <c r="C80" s="83"/>
      <c r="D80" s="81">
        <v>10</v>
      </c>
      <c r="E80" s="75">
        <f t="shared" si="3"/>
        <v>0.5</v>
      </c>
      <c r="F80" s="76">
        <v>1</v>
      </c>
      <c r="G80" s="77" t="s">
        <v>149</v>
      </c>
      <c r="H80" s="94"/>
    </row>
    <row r="81" spans="1:8" ht="15.75" x14ac:dyDescent="0.25">
      <c r="A81" s="91" t="s">
        <v>275</v>
      </c>
      <c r="B81" s="74" t="s">
        <v>245</v>
      </c>
      <c r="C81" s="83"/>
      <c r="D81" s="81">
        <v>50</v>
      </c>
      <c r="E81" s="75">
        <f t="shared" si="3"/>
        <v>2.5</v>
      </c>
      <c r="F81" s="76"/>
      <c r="G81" s="77"/>
      <c r="H81" s="94"/>
    </row>
    <row r="82" spans="1:8" ht="15.75" x14ac:dyDescent="0.25">
      <c r="A82" s="91" t="s">
        <v>275</v>
      </c>
      <c r="B82" s="74" t="s">
        <v>256</v>
      </c>
      <c r="C82" s="83"/>
      <c r="D82" s="81">
        <v>200</v>
      </c>
      <c r="E82" s="75">
        <f t="shared" si="3"/>
        <v>10</v>
      </c>
      <c r="F82" s="76">
        <v>10</v>
      </c>
      <c r="G82" s="77" t="s">
        <v>56</v>
      </c>
      <c r="H82" s="94" t="s">
        <v>112</v>
      </c>
    </row>
    <row r="83" spans="1:8" ht="15.75" x14ac:dyDescent="0.25">
      <c r="A83" s="91" t="s">
        <v>275</v>
      </c>
      <c r="B83" s="74" t="s">
        <v>254</v>
      </c>
      <c r="C83" s="83"/>
      <c r="D83" s="81">
        <v>250</v>
      </c>
      <c r="E83" s="75">
        <f t="shared" si="3"/>
        <v>12.5</v>
      </c>
      <c r="F83" s="76">
        <v>15</v>
      </c>
      <c r="G83" s="77" t="s">
        <v>56</v>
      </c>
      <c r="H83" s="94" t="s">
        <v>112</v>
      </c>
    </row>
    <row r="84" spans="1:8" ht="15.75" x14ac:dyDescent="0.25">
      <c r="A84" s="91" t="s">
        <v>275</v>
      </c>
      <c r="B84" s="74" t="s">
        <v>255</v>
      </c>
      <c r="C84" s="83"/>
      <c r="D84" s="81">
        <v>500</v>
      </c>
      <c r="E84" s="75">
        <f t="shared" si="3"/>
        <v>25</v>
      </c>
      <c r="F84" s="76">
        <v>30</v>
      </c>
      <c r="G84" s="77" t="s">
        <v>56</v>
      </c>
      <c r="H84" s="94" t="s">
        <v>112</v>
      </c>
    </row>
    <row r="85" spans="1:8" ht="15.75" x14ac:dyDescent="0.25">
      <c r="A85" s="91" t="s">
        <v>271</v>
      </c>
      <c r="B85" s="74" t="s">
        <v>257</v>
      </c>
      <c r="C85" s="83"/>
      <c r="D85" s="81">
        <v>20</v>
      </c>
      <c r="E85" s="75">
        <f t="shared" si="3"/>
        <v>1</v>
      </c>
      <c r="F85" s="76">
        <v>20</v>
      </c>
      <c r="G85" s="77" t="s">
        <v>56</v>
      </c>
      <c r="H85" s="94"/>
    </row>
    <row r="86" spans="1:8" ht="15.75" x14ac:dyDescent="0.25">
      <c r="A86" s="91" t="s">
        <v>271</v>
      </c>
      <c r="B86" s="74" t="s">
        <v>258</v>
      </c>
      <c r="C86" s="83"/>
      <c r="D86" s="81">
        <v>20</v>
      </c>
      <c r="E86" s="75">
        <f t="shared" si="3"/>
        <v>1</v>
      </c>
      <c r="F86" s="76">
        <v>100</v>
      </c>
      <c r="G86" s="77" t="s">
        <v>56</v>
      </c>
      <c r="H86" s="94"/>
    </row>
    <row r="87" spans="1:8" ht="15.75" x14ac:dyDescent="0.25">
      <c r="A87" s="91" t="s">
        <v>271</v>
      </c>
      <c r="B87" s="74" t="s">
        <v>199</v>
      </c>
      <c r="C87" s="83" t="s">
        <v>262</v>
      </c>
      <c r="D87" s="81">
        <v>800</v>
      </c>
      <c r="E87" s="75">
        <f t="shared" si="3"/>
        <v>40</v>
      </c>
      <c r="F87" s="76">
        <v>28</v>
      </c>
      <c r="G87" s="77" t="s">
        <v>56</v>
      </c>
      <c r="H87" s="94" t="s">
        <v>112</v>
      </c>
    </row>
    <row r="88" spans="1:8" ht="15.75" x14ac:dyDescent="0.25">
      <c r="A88" s="91" t="s">
        <v>271</v>
      </c>
      <c r="B88" s="74" t="s">
        <v>200</v>
      </c>
      <c r="C88" s="83" t="s">
        <v>239</v>
      </c>
      <c r="D88" s="81">
        <v>200</v>
      </c>
      <c r="E88" s="75">
        <f t="shared" si="3"/>
        <v>10</v>
      </c>
      <c r="F88" s="76">
        <v>9</v>
      </c>
      <c r="G88" s="77" t="s">
        <v>56</v>
      </c>
      <c r="H88" s="94" t="s">
        <v>112</v>
      </c>
    </row>
    <row r="89" spans="1:8" ht="15.75" x14ac:dyDescent="0.25">
      <c r="A89" s="91" t="s">
        <v>271</v>
      </c>
      <c r="B89" s="74" t="s">
        <v>233</v>
      </c>
      <c r="C89" s="83" t="s">
        <v>281</v>
      </c>
      <c r="D89" s="81">
        <v>500</v>
      </c>
      <c r="E89" s="75">
        <f t="shared" si="3"/>
        <v>25</v>
      </c>
      <c r="F89" s="76">
        <v>17</v>
      </c>
      <c r="G89" s="77" t="s">
        <v>143</v>
      </c>
      <c r="H89" s="94" t="s">
        <v>112</v>
      </c>
    </row>
    <row r="90" spans="1:8" ht="15.75" x14ac:dyDescent="0.25">
      <c r="A90" s="91" t="s">
        <v>271</v>
      </c>
      <c r="B90" s="74" t="s">
        <v>234</v>
      </c>
      <c r="C90" s="83" t="s">
        <v>148</v>
      </c>
      <c r="D90" s="81">
        <v>100</v>
      </c>
      <c r="E90" s="75">
        <f t="shared" si="3"/>
        <v>5</v>
      </c>
      <c r="F90" s="76">
        <v>8</v>
      </c>
      <c r="G90" s="77" t="s">
        <v>143</v>
      </c>
      <c r="H90" s="94" t="s">
        <v>112</v>
      </c>
    </row>
    <row r="91" spans="1:8" ht="15.75" x14ac:dyDescent="0.25">
      <c r="A91" s="91" t="s">
        <v>271</v>
      </c>
      <c r="B91" s="74" t="s">
        <v>235</v>
      </c>
      <c r="C91" s="83" t="s">
        <v>261</v>
      </c>
      <c r="D91" s="81">
        <v>1000</v>
      </c>
      <c r="E91" s="75">
        <f t="shared" si="3"/>
        <v>50</v>
      </c>
      <c r="F91" s="76"/>
      <c r="G91" s="77"/>
      <c r="H91" s="94" t="s">
        <v>112</v>
      </c>
    </row>
    <row r="92" spans="1:8" ht="15.75" x14ac:dyDescent="0.25">
      <c r="A92" s="91" t="s">
        <v>271</v>
      </c>
      <c r="B92" s="74" t="s">
        <v>236</v>
      </c>
      <c r="C92" s="83" t="s">
        <v>282</v>
      </c>
      <c r="D92" s="81">
        <v>200</v>
      </c>
      <c r="E92" s="75">
        <f t="shared" si="3"/>
        <v>10</v>
      </c>
      <c r="F92" s="76"/>
      <c r="G92" s="77"/>
      <c r="H92" s="94" t="s">
        <v>112</v>
      </c>
    </row>
    <row r="93" spans="1:8" ht="15.75" x14ac:dyDescent="0.25">
      <c r="A93" s="91" t="s">
        <v>271</v>
      </c>
      <c r="B93" s="74" t="s">
        <v>237</v>
      </c>
      <c r="C93" s="83" t="s">
        <v>238</v>
      </c>
      <c r="D93" s="81">
        <v>40</v>
      </c>
      <c r="E93" s="75">
        <f t="shared" si="3"/>
        <v>2</v>
      </c>
      <c r="F93" s="76"/>
      <c r="G93" s="77"/>
      <c r="H93" s="94" t="s">
        <v>112</v>
      </c>
    </row>
    <row r="94" spans="1:8" ht="15.75" x14ac:dyDescent="0.25">
      <c r="A94" s="91" t="s">
        <v>271</v>
      </c>
      <c r="B94" s="74" t="s">
        <v>144</v>
      </c>
      <c r="C94" s="83" t="s">
        <v>145</v>
      </c>
      <c r="D94" s="81">
        <v>20</v>
      </c>
      <c r="E94" s="75">
        <f t="shared" si="3"/>
        <v>1</v>
      </c>
      <c r="F94" s="76">
        <v>2</v>
      </c>
      <c r="G94" s="77" t="s">
        <v>56</v>
      </c>
      <c r="H94" s="94"/>
    </row>
    <row r="95" spans="1:8" ht="15.75" x14ac:dyDescent="0.25">
      <c r="A95" s="91" t="s">
        <v>271</v>
      </c>
      <c r="B95" s="74" t="s">
        <v>146</v>
      </c>
      <c r="C95" s="83" t="s">
        <v>269</v>
      </c>
      <c r="D95" s="81">
        <v>5</v>
      </c>
      <c r="E95" s="75">
        <f t="shared" si="3"/>
        <v>0.25</v>
      </c>
      <c r="F95" s="76">
        <v>10</v>
      </c>
      <c r="G95" s="77" t="s">
        <v>149</v>
      </c>
      <c r="H95" s="94"/>
    </row>
    <row r="96" spans="1:8" ht="15.75" x14ac:dyDescent="0.25">
      <c r="A96" s="91" t="s">
        <v>271</v>
      </c>
      <c r="B96" s="74" t="s">
        <v>147</v>
      </c>
      <c r="C96" s="83" t="s">
        <v>268</v>
      </c>
      <c r="D96" s="81">
        <v>20</v>
      </c>
      <c r="E96" s="75">
        <f t="shared" si="3"/>
        <v>1</v>
      </c>
      <c r="F96" s="76">
        <v>16</v>
      </c>
      <c r="G96" s="77" t="s">
        <v>149</v>
      </c>
      <c r="H96" s="94"/>
    </row>
    <row r="97" spans="1:8" ht="15.75" x14ac:dyDescent="0.25">
      <c r="A97" s="91" t="s">
        <v>271</v>
      </c>
      <c r="B97" s="74" t="s">
        <v>251</v>
      </c>
      <c r="C97" s="83" t="s">
        <v>253</v>
      </c>
      <c r="D97" s="81">
        <v>100</v>
      </c>
      <c r="E97" s="75">
        <f t="shared" si="3"/>
        <v>5</v>
      </c>
      <c r="F97" s="76"/>
      <c r="G97" s="77"/>
      <c r="H97" s="94" t="s">
        <v>112</v>
      </c>
    </row>
    <row r="98" spans="1:8" ht="15.75" x14ac:dyDescent="0.25">
      <c r="A98" s="91" t="s">
        <v>271</v>
      </c>
      <c r="B98" s="74" t="s">
        <v>252</v>
      </c>
      <c r="C98" s="83" t="s">
        <v>145</v>
      </c>
      <c r="D98" s="81">
        <v>150</v>
      </c>
      <c r="E98" s="75">
        <f t="shared" si="3"/>
        <v>7.5</v>
      </c>
      <c r="F98" s="76"/>
      <c r="G98" s="77"/>
      <c r="H98" s="94"/>
    </row>
    <row r="99" spans="1:8" ht="15.75" x14ac:dyDescent="0.25">
      <c r="A99" s="91" t="s">
        <v>271</v>
      </c>
      <c r="B99" s="74" t="s">
        <v>150</v>
      </c>
      <c r="C99" s="83" t="s">
        <v>151</v>
      </c>
      <c r="D99" s="81">
        <v>10</v>
      </c>
      <c r="E99" s="75">
        <f t="shared" si="3"/>
        <v>0.5</v>
      </c>
      <c r="F99" s="76">
        <v>1</v>
      </c>
      <c r="G99" s="77" t="s">
        <v>56</v>
      </c>
      <c r="H99" s="94"/>
    </row>
    <row r="100" spans="1:8" ht="15.75" x14ac:dyDescent="0.25">
      <c r="A100" s="91" t="s">
        <v>271</v>
      </c>
      <c r="B100" s="74" t="s">
        <v>152</v>
      </c>
      <c r="C100" s="83" t="s">
        <v>153</v>
      </c>
      <c r="D100" s="81">
        <v>5</v>
      </c>
      <c r="E100" s="75">
        <f t="shared" si="3"/>
        <v>0.25</v>
      </c>
      <c r="F100" s="76">
        <v>15</v>
      </c>
      <c r="G100" s="77" t="s">
        <v>143</v>
      </c>
      <c r="H100" s="94"/>
    </row>
    <row r="101" spans="1:8" ht="15.75" x14ac:dyDescent="0.25">
      <c r="A101" s="91" t="s">
        <v>271</v>
      </c>
      <c r="B101" s="74" t="s">
        <v>244</v>
      </c>
      <c r="C101" s="83"/>
      <c r="D101" s="81">
        <v>1</v>
      </c>
      <c r="E101" s="75">
        <f t="shared" si="3"/>
        <v>0.05</v>
      </c>
      <c r="F101" s="76"/>
      <c r="G101" s="77"/>
      <c r="H101" s="94"/>
    </row>
    <row r="102" spans="1:8" ht="15.75" x14ac:dyDescent="0.25">
      <c r="A102" s="91" t="s">
        <v>271</v>
      </c>
      <c r="B102" s="74" t="s">
        <v>259</v>
      </c>
      <c r="C102" s="83" t="s">
        <v>267</v>
      </c>
      <c r="D102" s="81">
        <v>150</v>
      </c>
      <c r="E102" s="75">
        <f t="shared" si="3"/>
        <v>7.5</v>
      </c>
      <c r="F102" s="76" t="s">
        <v>88</v>
      </c>
      <c r="G102" s="77"/>
      <c r="H102" s="94"/>
    </row>
    <row r="103" spans="1:8" ht="15.75" x14ac:dyDescent="0.25">
      <c r="A103" s="91" t="s">
        <v>271</v>
      </c>
      <c r="B103" s="74" t="s">
        <v>259</v>
      </c>
      <c r="C103" s="83" t="s">
        <v>266</v>
      </c>
      <c r="D103" s="81">
        <f>7.5*20</f>
        <v>150</v>
      </c>
      <c r="E103" s="75">
        <f t="shared" si="3"/>
        <v>7.5</v>
      </c>
      <c r="F103" s="76" t="s">
        <v>88</v>
      </c>
      <c r="G103" s="77"/>
      <c r="H103" s="94"/>
    </row>
    <row r="104" spans="1:8" ht="15.75" x14ac:dyDescent="0.25">
      <c r="A104" s="91" t="s">
        <v>271</v>
      </c>
      <c r="B104" s="74" t="s">
        <v>259</v>
      </c>
      <c r="C104" s="83" t="s">
        <v>265</v>
      </c>
      <c r="D104" s="81">
        <v>350</v>
      </c>
      <c r="E104" s="75">
        <f t="shared" ref="E104" si="4">D104/20</f>
        <v>17.5</v>
      </c>
      <c r="F104" s="76" t="s">
        <v>88</v>
      </c>
      <c r="G104" s="77"/>
      <c r="H104" s="94"/>
    </row>
    <row r="105" spans="1:8" ht="15.75" x14ac:dyDescent="0.25">
      <c r="A105" s="91" t="s">
        <v>271</v>
      </c>
      <c r="B105" s="74" t="s">
        <v>259</v>
      </c>
      <c r="C105" s="83" t="s">
        <v>264</v>
      </c>
      <c r="D105" s="81">
        <v>600</v>
      </c>
      <c r="E105" s="75">
        <f t="shared" ref="E105:E106" si="5">D105/20</f>
        <v>30</v>
      </c>
      <c r="F105" s="76" t="s">
        <v>88</v>
      </c>
      <c r="G105" s="77"/>
      <c r="H105" s="94"/>
    </row>
    <row r="106" spans="1:8" ht="15.75" x14ac:dyDescent="0.25">
      <c r="A106" s="91" t="s">
        <v>271</v>
      </c>
      <c r="B106" s="74" t="s">
        <v>260</v>
      </c>
      <c r="C106" s="83" t="s">
        <v>263</v>
      </c>
      <c r="D106" s="81">
        <v>1</v>
      </c>
      <c r="E106" s="75">
        <f t="shared" si="5"/>
        <v>0.05</v>
      </c>
      <c r="F106" s="76" t="s">
        <v>88</v>
      </c>
      <c r="G106" s="77"/>
      <c r="H106" s="94"/>
    </row>
    <row r="107" spans="1:8" ht="15.75" x14ac:dyDescent="0.25">
      <c r="A107" s="91" t="s">
        <v>272</v>
      </c>
      <c r="B107" s="74" t="s">
        <v>177</v>
      </c>
      <c r="C107" s="83"/>
      <c r="D107" s="81">
        <v>5</v>
      </c>
      <c r="E107" s="75">
        <f t="shared" si="3"/>
        <v>0.25</v>
      </c>
      <c r="F107" s="76">
        <v>1</v>
      </c>
      <c r="G107" s="77" t="s">
        <v>143</v>
      </c>
      <c r="H107" s="94"/>
    </row>
    <row r="108" spans="1:8" ht="15.75" x14ac:dyDescent="0.25">
      <c r="A108" s="91" t="s">
        <v>272</v>
      </c>
      <c r="B108" s="74" t="s">
        <v>154</v>
      </c>
      <c r="C108" s="83"/>
      <c r="D108" s="81">
        <v>2</v>
      </c>
      <c r="E108" s="75">
        <f t="shared" si="3"/>
        <v>0.1</v>
      </c>
      <c r="F108" s="82">
        <v>1</v>
      </c>
      <c r="G108" s="77" t="s">
        <v>56</v>
      </c>
      <c r="H108" s="94"/>
    </row>
    <row r="109" spans="1:8" ht="15.75" x14ac:dyDescent="0.25">
      <c r="A109" s="91" t="s">
        <v>272</v>
      </c>
      <c r="B109" s="74" t="s">
        <v>181</v>
      </c>
      <c r="C109" s="83"/>
      <c r="D109" s="81">
        <v>2</v>
      </c>
      <c r="E109" s="75">
        <f t="shared" ref="E109:E115" si="6">D109/20</f>
        <v>0.1</v>
      </c>
      <c r="F109" s="82">
        <v>1</v>
      </c>
      <c r="G109" s="77" t="s">
        <v>149</v>
      </c>
      <c r="H109" s="94" t="s">
        <v>112</v>
      </c>
    </row>
    <row r="110" spans="1:8" ht="15.75" x14ac:dyDescent="0.25">
      <c r="A110" s="91" t="s">
        <v>272</v>
      </c>
      <c r="B110" s="74" t="s">
        <v>137</v>
      </c>
      <c r="C110" s="83" t="s">
        <v>138</v>
      </c>
      <c r="D110" s="81">
        <v>7</v>
      </c>
      <c r="E110" s="75">
        <f t="shared" si="6"/>
        <v>0.35</v>
      </c>
      <c r="F110" s="82"/>
      <c r="G110" s="77"/>
      <c r="H110" s="94"/>
    </row>
    <row r="111" spans="1:8" ht="15.75" x14ac:dyDescent="0.25">
      <c r="A111" s="91" t="s">
        <v>272</v>
      </c>
      <c r="B111" s="74" t="s">
        <v>174</v>
      </c>
      <c r="C111" s="83" t="s">
        <v>138</v>
      </c>
      <c r="D111" s="81">
        <v>20</v>
      </c>
      <c r="E111" s="75">
        <f t="shared" si="6"/>
        <v>1</v>
      </c>
      <c r="F111" s="82">
        <v>1</v>
      </c>
      <c r="G111" s="77" t="s">
        <v>56</v>
      </c>
      <c r="H111" s="94"/>
    </row>
    <row r="112" spans="1:8" ht="15.75" x14ac:dyDescent="0.25">
      <c r="A112" s="91" t="s">
        <v>272</v>
      </c>
      <c r="B112" s="74" t="s">
        <v>175</v>
      </c>
      <c r="C112" s="83" t="s">
        <v>191</v>
      </c>
      <c r="D112" s="81">
        <v>50</v>
      </c>
      <c r="E112" s="75">
        <f t="shared" si="6"/>
        <v>2.5</v>
      </c>
      <c r="F112" s="82">
        <v>7</v>
      </c>
      <c r="G112" s="77" t="s">
        <v>56</v>
      </c>
      <c r="H112" s="94" t="s">
        <v>112</v>
      </c>
    </row>
    <row r="113" spans="1:8" ht="15.75" x14ac:dyDescent="0.25">
      <c r="A113" s="91" t="s">
        <v>272</v>
      </c>
      <c r="B113" s="74" t="s">
        <v>176</v>
      </c>
      <c r="C113" s="83" t="s">
        <v>192</v>
      </c>
      <c r="D113" s="81">
        <v>50</v>
      </c>
      <c r="E113" s="75">
        <f t="shared" si="6"/>
        <v>2.5</v>
      </c>
      <c r="F113" s="82">
        <v>12</v>
      </c>
      <c r="G113" s="77" t="s">
        <v>56</v>
      </c>
      <c r="H113" s="94" t="s">
        <v>112</v>
      </c>
    </row>
    <row r="114" spans="1:8" ht="15.75" x14ac:dyDescent="0.25">
      <c r="A114" s="91" t="s">
        <v>272</v>
      </c>
      <c r="B114" s="74" t="s">
        <v>182</v>
      </c>
      <c r="C114" s="83" t="s">
        <v>192</v>
      </c>
      <c r="D114" s="81">
        <v>50</v>
      </c>
      <c r="E114" s="75">
        <f t="shared" si="6"/>
        <v>2.5</v>
      </c>
      <c r="F114" s="82">
        <v>50</v>
      </c>
      <c r="G114" s="77" t="s">
        <v>56</v>
      </c>
      <c r="H114" s="94"/>
    </row>
    <row r="115" spans="1:8" ht="15.75" x14ac:dyDescent="0.25">
      <c r="A115" s="91" t="s">
        <v>272</v>
      </c>
      <c r="B115" s="74" t="s">
        <v>173</v>
      </c>
      <c r="C115" s="83" t="s">
        <v>190</v>
      </c>
      <c r="D115" s="81">
        <v>25</v>
      </c>
      <c r="E115" s="75">
        <f t="shared" si="6"/>
        <v>1.25</v>
      </c>
      <c r="F115" s="82">
        <v>1</v>
      </c>
      <c r="G115" s="77" t="s">
        <v>149</v>
      </c>
      <c r="H115" s="94"/>
    </row>
    <row r="116" spans="1:8" ht="15.75" x14ac:dyDescent="0.25">
      <c r="A116" s="91" t="s">
        <v>273</v>
      </c>
      <c r="B116" s="74" t="s">
        <v>136</v>
      </c>
      <c r="C116" s="83" t="s">
        <v>131</v>
      </c>
      <c r="D116" s="81">
        <v>5</v>
      </c>
      <c r="E116" s="75">
        <f>D116/20</f>
        <v>0.25</v>
      </c>
      <c r="F116" s="82"/>
      <c r="G116" s="77"/>
      <c r="H116" s="94"/>
    </row>
    <row r="117" spans="1:8" ht="15.75" x14ac:dyDescent="0.25">
      <c r="A117" s="91" t="s">
        <v>273</v>
      </c>
      <c r="B117" s="74" t="s">
        <v>136</v>
      </c>
      <c r="C117" s="83" t="s">
        <v>132</v>
      </c>
      <c r="D117" s="81">
        <v>50</v>
      </c>
      <c r="E117" s="75">
        <f>D117/20</f>
        <v>2.5</v>
      </c>
      <c r="F117" s="82">
        <v>15</v>
      </c>
      <c r="G117" s="77" t="s">
        <v>143</v>
      </c>
      <c r="H117" s="94"/>
    </row>
    <row r="118" spans="1:8" ht="15.75" x14ac:dyDescent="0.25">
      <c r="A118" s="91" t="s">
        <v>273</v>
      </c>
      <c r="B118" s="74" t="s">
        <v>187</v>
      </c>
      <c r="C118" s="83" t="s">
        <v>188</v>
      </c>
      <c r="D118" s="81">
        <v>75</v>
      </c>
      <c r="E118" s="75">
        <f t="shared" ref="E118:E123" si="7">D118/20</f>
        <v>3.75</v>
      </c>
      <c r="F118" s="82">
        <v>5</v>
      </c>
      <c r="G118" s="77" t="s">
        <v>56</v>
      </c>
      <c r="H118" s="94"/>
    </row>
    <row r="119" spans="1:8" ht="15.75" x14ac:dyDescent="0.25">
      <c r="A119" s="91" t="s">
        <v>273</v>
      </c>
      <c r="B119" s="74" t="s">
        <v>186</v>
      </c>
      <c r="C119" s="83" t="s">
        <v>188</v>
      </c>
      <c r="D119" s="81">
        <v>200</v>
      </c>
      <c r="E119" s="75">
        <f t="shared" si="7"/>
        <v>10</v>
      </c>
      <c r="F119" s="82">
        <v>3</v>
      </c>
      <c r="G119" s="77" t="s">
        <v>56</v>
      </c>
      <c r="H119" s="94"/>
    </row>
    <row r="120" spans="1:8" ht="15.75" x14ac:dyDescent="0.25">
      <c r="A120" s="91" t="s">
        <v>274</v>
      </c>
      <c r="B120" s="74" t="s">
        <v>401</v>
      </c>
      <c r="C120" s="83"/>
      <c r="D120" s="81">
        <v>60</v>
      </c>
      <c r="E120" s="75">
        <f t="shared" si="7"/>
        <v>3</v>
      </c>
      <c r="F120" s="82">
        <v>2</v>
      </c>
      <c r="G120" s="77" t="s">
        <v>56</v>
      </c>
      <c r="H120" s="94"/>
    </row>
    <row r="121" spans="1:8" ht="15.75" x14ac:dyDescent="0.25">
      <c r="A121" s="91" t="s">
        <v>274</v>
      </c>
      <c r="B121" s="74" t="s">
        <v>402</v>
      </c>
      <c r="C121" s="83"/>
      <c r="D121" s="81">
        <v>30</v>
      </c>
      <c r="E121" s="75">
        <f t="shared" si="7"/>
        <v>1.5</v>
      </c>
      <c r="F121" s="82">
        <v>1</v>
      </c>
      <c r="G121" s="77" t="s">
        <v>56</v>
      </c>
      <c r="H121" s="94"/>
    </row>
    <row r="122" spans="1:8" ht="15.75" x14ac:dyDescent="0.25">
      <c r="A122" s="91" t="s">
        <v>274</v>
      </c>
      <c r="B122" s="74" t="s">
        <v>403</v>
      </c>
      <c r="C122" s="83"/>
      <c r="D122" s="81">
        <v>30</v>
      </c>
      <c r="E122" s="75">
        <f t="shared" si="7"/>
        <v>1.5</v>
      </c>
      <c r="F122" s="82">
        <v>1</v>
      </c>
      <c r="G122" s="77" t="s">
        <v>56</v>
      </c>
      <c r="H122" s="94"/>
    </row>
    <row r="123" spans="1:8" ht="15.75" x14ac:dyDescent="0.25">
      <c r="A123" s="91" t="s">
        <v>274</v>
      </c>
      <c r="B123" s="74" t="s">
        <v>404</v>
      </c>
      <c r="C123" s="83"/>
      <c r="D123" s="81">
        <v>15</v>
      </c>
      <c r="E123" s="75">
        <f t="shared" si="7"/>
        <v>0.75</v>
      </c>
      <c r="F123" s="82">
        <v>8</v>
      </c>
      <c r="G123" s="77" t="s">
        <v>143</v>
      </c>
      <c r="H123" s="94"/>
    </row>
    <row r="124" spans="1:8" ht="15.75" x14ac:dyDescent="0.25">
      <c r="A124" s="91" t="s">
        <v>274</v>
      </c>
      <c r="B124" s="74" t="s">
        <v>226</v>
      </c>
      <c r="C124" s="83" t="s">
        <v>227</v>
      </c>
      <c r="D124" s="81" t="s">
        <v>210</v>
      </c>
      <c r="E124" s="75" t="s">
        <v>225</v>
      </c>
      <c r="F124" s="82">
        <v>3</v>
      </c>
      <c r="G124" s="77" t="s">
        <v>143</v>
      </c>
      <c r="H124" s="94" t="s">
        <v>112</v>
      </c>
    </row>
    <row r="125" spans="1:8" ht="15.75" x14ac:dyDescent="0.25">
      <c r="A125" s="91" t="s">
        <v>274</v>
      </c>
      <c r="B125" s="74" t="s">
        <v>157</v>
      </c>
      <c r="C125" s="83"/>
      <c r="D125" s="81">
        <v>25</v>
      </c>
      <c r="E125" s="75">
        <f t="shared" si="3"/>
        <v>1.25</v>
      </c>
      <c r="F125" s="82">
        <v>5</v>
      </c>
      <c r="G125" s="77" t="s">
        <v>143</v>
      </c>
      <c r="H125" s="94"/>
    </row>
    <row r="126" spans="1:8" ht="15.75" x14ac:dyDescent="0.25">
      <c r="A126" s="91" t="s">
        <v>274</v>
      </c>
      <c r="B126" s="74" t="s">
        <v>158</v>
      </c>
      <c r="C126" s="83"/>
      <c r="D126" s="81">
        <v>50</v>
      </c>
      <c r="E126" s="75">
        <f t="shared" si="3"/>
        <v>2.5</v>
      </c>
      <c r="F126" s="82">
        <v>5</v>
      </c>
      <c r="G126" s="77" t="s">
        <v>143</v>
      </c>
      <c r="H126" s="94"/>
    </row>
    <row r="127" spans="1:8" ht="15.75" x14ac:dyDescent="0.25">
      <c r="A127" s="91" t="s">
        <v>274</v>
      </c>
      <c r="B127" s="74" t="s">
        <v>155</v>
      </c>
      <c r="C127" s="83"/>
      <c r="D127" s="81" t="s">
        <v>210</v>
      </c>
      <c r="E127" s="75" t="s">
        <v>225</v>
      </c>
      <c r="F127" s="82">
        <v>7</v>
      </c>
      <c r="G127" s="77" t="s">
        <v>143</v>
      </c>
      <c r="H127" s="94" t="s">
        <v>112</v>
      </c>
    </row>
    <row r="128" spans="1:8" ht="15.75" x14ac:dyDescent="0.25">
      <c r="A128" s="91" t="s">
        <v>274</v>
      </c>
      <c r="B128" s="74" t="s">
        <v>224</v>
      </c>
      <c r="C128" s="83"/>
      <c r="D128" s="81" t="s">
        <v>210</v>
      </c>
      <c r="E128" s="75" t="s">
        <v>225</v>
      </c>
      <c r="F128" s="82">
        <v>2</v>
      </c>
      <c r="G128" s="77" t="s">
        <v>143</v>
      </c>
      <c r="H128" s="94" t="s">
        <v>112</v>
      </c>
    </row>
    <row r="129" spans="1:8" ht="15.75" x14ac:dyDescent="0.25">
      <c r="A129" s="91" t="s">
        <v>274</v>
      </c>
      <c r="B129" s="74" t="s">
        <v>156</v>
      </c>
      <c r="C129" s="83"/>
      <c r="D129" s="81">
        <v>3</v>
      </c>
      <c r="E129" s="75">
        <f t="shared" si="3"/>
        <v>0.15</v>
      </c>
      <c r="F129" s="82">
        <v>3</v>
      </c>
      <c r="G129" s="77" t="s">
        <v>143</v>
      </c>
      <c r="H129" s="94"/>
    </row>
    <row r="130" spans="1:8" ht="15.75" x14ac:dyDescent="0.25">
      <c r="A130" s="91" t="s">
        <v>274</v>
      </c>
      <c r="B130" s="74" t="s">
        <v>249</v>
      </c>
      <c r="C130" s="83"/>
      <c r="D130" s="81">
        <v>10</v>
      </c>
      <c r="E130" s="75">
        <f t="shared" si="3"/>
        <v>0.5</v>
      </c>
      <c r="F130" s="82">
        <v>2</v>
      </c>
      <c r="G130" s="77" t="s">
        <v>56</v>
      </c>
      <c r="H130" s="94" t="s">
        <v>112</v>
      </c>
    </row>
    <row r="131" spans="1:8" ht="15.75" x14ac:dyDescent="0.25">
      <c r="A131" s="91" t="s">
        <v>274</v>
      </c>
      <c r="B131" s="74" t="s">
        <v>250</v>
      </c>
      <c r="C131" s="83"/>
      <c r="D131" s="81">
        <v>5</v>
      </c>
      <c r="E131" s="75">
        <f t="shared" si="3"/>
        <v>0.25</v>
      </c>
      <c r="F131" s="82">
        <v>10</v>
      </c>
      <c r="G131" s="77" t="s">
        <v>143</v>
      </c>
      <c r="H131" s="94" t="s">
        <v>112</v>
      </c>
    </row>
    <row r="132" spans="1:8" ht="15.75" x14ac:dyDescent="0.25">
      <c r="A132" s="91" t="s">
        <v>274</v>
      </c>
      <c r="B132" s="74" t="s">
        <v>159</v>
      </c>
      <c r="C132" s="83"/>
      <c r="D132" s="81">
        <v>25</v>
      </c>
      <c r="E132" s="75">
        <f t="shared" si="3"/>
        <v>1.25</v>
      </c>
      <c r="F132" s="82">
        <v>6</v>
      </c>
      <c r="G132" s="77" t="s">
        <v>143</v>
      </c>
      <c r="H132" s="94"/>
    </row>
    <row r="133" spans="1:8" ht="15.75" x14ac:dyDescent="0.25">
      <c r="A133" s="91" t="s">
        <v>274</v>
      </c>
      <c r="B133" s="74" t="s">
        <v>160</v>
      </c>
      <c r="C133" s="83"/>
      <c r="D133" s="81">
        <v>50</v>
      </c>
      <c r="E133" s="75">
        <f t="shared" ref="E133:E135" si="8">D133/20</f>
        <v>2.5</v>
      </c>
      <c r="F133" s="82">
        <v>6</v>
      </c>
      <c r="G133" s="77" t="s">
        <v>143</v>
      </c>
      <c r="H133" s="94"/>
    </row>
    <row r="134" spans="1:8" ht="15.75" x14ac:dyDescent="0.25">
      <c r="A134" s="91" t="s">
        <v>274</v>
      </c>
      <c r="B134" s="74" t="s">
        <v>229</v>
      </c>
      <c r="C134" s="83"/>
      <c r="D134" s="81">
        <v>10</v>
      </c>
      <c r="E134" s="75">
        <f t="shared" si="8"/>
        <v>0.5</v>
      </c>
      <c r="F134" s="82">
        <v>1</v>
      </c>
      <c r="G134" s="77" t="s">
        <v>143</v>
      </c>
      <c r="H134" s="94" t="s">
        <v>112</v>
      </c>
    </row>
    <row r="135" spans="1:8" ht="15.75" x14ac:dyDescent="0.25">
      <c r="A135" s="91" t="s">
        <v>274</v>
      </c>
      <c r="B135" s="74" t="s">
        <v>163</v>
      </c>
      <c r="C135" s="83" t="s">
        <v>162</v>
      </c>
      <c r="D135" s="81">
        <v>30</v>
      </c>
      <c r="E135" s="75">
        <f t="shared" si="8"/>
        <v>1.5</v>
      </c>
      <c r="F135" s="82">
        <v>5</v>
      </c>
      <c r="G135" s="77" t="s">
        <v>143</v>
      </c>
      <c r="H135" s="94" t="s">
        <v>112</v>
      </c>
    </row>
    <row r="136" spans="1:8" ht="15.75" x14ac:dyDescent="0.25">
      <c r="A136" s="91" t="s">
        <v>348</v>
      </c>
      <c r="B136" s="74" t="s">
        <v>283</v>
      </c>
      <c r="C136" s="83" t="s">
        <v>351</v>
      </c>
      <c r="D136" s="81">
        <v>35</v>
      </c>
      <c r="E136" s="75">
        <f>D136/20</f>
        <v>1.75</v>
      </c>
      <c r="F136" s="82">
        <v>2</v>
      </c>
      <c r="G136" s="77" t="s">
        <v>56</v>
      </c>
      <c r="H136" s="94"/>
    </row>
    <row r="137" spans="1:8" ht="15.75" x14ac:dyDescent="0.25">
      <c r="A137" s="91" t="s">
        <v>348</v>
      </c>
      <c r="B137" s="74" t="s">
        <v>286</v>
      </c>
      <c r="C137" s="83" t="s">
        <v>352</v>
      </c>
      <c r="D137" s="81">
        <v>80</v>
      </c>
      <c r="E137" s="75">
        <f t="shared" ref="E137:E189" si="9">D137/20</f>
        <v>4</v>
      </c>
      <c r="F137" s="82">
        <v>25</v>
      </c>
      <c r="G137" s="77" t="s">
        <v>56</v>
      </c>
      <c r="H137" s="94"/>
    </row>
    <row r="138" spans="1:8" ht="15.75" x14ac:dyDescent="0.25">
      <c r="A138" s="91" t="s">
        <v>348</v>
      </c>
      <c r="B138" s="74" t="s">
        <v>287</v>
      </c>
      <c r="C138" s="83" t="s">
        <v>353</v>
      </c>
      <c r="D138" s="81">
        <v>125</v>
      </c>
      <c r="E138" s="75">
        <f t="shared" si="9"/>
        <v>6.25</v>
      </c>
      <c r="F138" s="82">
        <v>7</v>
      </c>
      <c r="G138" s="77" t="s">
        <v>56</v>
      </c>
      <c r="H138" s="94"/>
    </row>
    <row r="139" spans="1:8" ht="15.75" x14ac:dyDescent="0.25">
      <c r="A139" s="91" t="s">
        <v>348</v>
      </c>
      <c r="B139" s="74" t="s">
        <v>288</v>
      </c>
      <c r="C139" s="83" t="s">
        <v>354</v>
      </c>
      <c r="D139" s="81">
        <v>50</v>
      </c>
      <c r="E139" s="75">
        <f t="shared" si="9"/>
        <v>2.5</v>
      </c>
      <c r="F139" s="82"/>
      <c r="G139" s="77"/>
      <c r="H139" s="94"/>
    </row>
    <row r="140" spans="1:8" ht="15.75" x14ac:dyDescent="0.25">
      <c r="A140" s="91" t="s">
        <v>348</v>
      </c>
      <c r="B140" s="74" t="s">
        <v>289</v>
      </c>
      <c r="C140" s="83" t="s">
        <v>355</v>
      </c>
      <c r="D140" s="81">
        <v>15</v>
      </c>
      <c r="E140" s="75">
        <f t="shared" si="9"/>
        <v>0.75</v>
      </c>
      <c r="F140" s="82"/>
      <c r="G140" s="77"/>
      <c r="H140" s="94"/>
    </row>
    <row r="141" spans="1:8" ht="15.75" x14ac:dyDescent="0.25">
      <c r="A141" s="91" t="s">
        <v>348</v>
      </c>
      <c r="B141" s="74" t="s">
        <v>290</v>
      </c>
      <c r="C141" s="83" t="s">
        <v>356</v>
      </c>
      <c r="D141" s="81">
        <v>100</v>
      </c>
      <c r="E141" s="75">
        <f t="shared" si="9"/>
        <v>5</v>
      </c>
      <c r="F141" s="82">
        <v>6</v>
      </c>
      <c r="G141" s="77" t="s">
        <v>56</v>
      </c>
      <c r="H141" s="94"/>
    </row>
    <row r="142" spans="1:8" ht="15.75" x14ac:dyDescent="0.25">
      <c r="A142" s="91" t="s">
        <v>348</v>
      </c>
      <c r="B142" s="74" t="s">
        <v>291</v>
      </c>
      <c r="C142" s="83" t="s">
        <v>355</v>
      </c>
      <c r="D142" s="81">
        <v>15</v>
      </c>
      <c r="E142" s="75">
        <f t="shared" si="9"/>
        <v>0.75</v>
      </c>
      <c r="F142" s="82"/>
      <c r="G142" s="77"/>
      <c r="H142" s="94"/>
    </row>
    <row r="143" spans="1:8" ht="15.75" x14ac:dyDescent="0.25">
      <c r="A143" s="91" t="s">
        <v>348</v>
      </c>
      <c r="B143" s="74" t="s">
        <v>292</v>
      </c>
      <c r="C143" s="83" t="s">
        <v>357</v>
      </c>
      <c r="D143" s="81">
        <v>35</v>
      </c>
      <c r="E143" s="75">
        <f t="shared" si="9"/>
        <v>1.75</v>
      </c>
      <c r="F143" s="82">
        <v>10</v>
      </c>
      <c r="G143" s="77" t="s">
        <v>56</v>
      </c>
      <c r="H143" s="94"/>
    </row>
    <row r="144" spans="1:8" ht="15.75" x14ac:dyDescent="0.25">
      <c r="A144" s="91" t="s">
        <v>348</v>
      </c>
      <c r="B144" s="74" t="s">
        <v>293</v>
      </c>
      <c r="C144" s="83" t="s">
        <v>358</v>
      </c>
      <c r="D144" s="81">
        <v>40</v>
      </c>
      <c r="E144" s="75">
        <f t="shared" si="9"/>
        <v>2</v>
      </c>
      <c r="F144" s="82"/>
      <c r="G144" s="77"/>
      <c r="H144" s="94"/>
    </row>
    <row r="145" spans="1:8" ht="15.75" x14ac:dyDescent="0.25">
      <c r="A145" s="91" t="s">
        <v>348</v>
      </c>
      <c r="B145" s="74" t="s">
        <v>294</v>
      </c>
      <c r="C145" s="83"/>
      <c r="D145" s="81" t="s">
        <v>332</v>
      </c>
      <c r="E145" s="75" t="s">
        <v>418</v>
      </c>
      <c r="F145" s="82">
        <v>2</v>
      </c>
      <c r="G145" s="77" t="s">
        <v>143</v>
      </c>
      <c r="H145" s="94"/>
    </row>
    <row r="146" spans="1:8" ht="15.75" x14ac:dyDescent="0.25">
      <c r="A146" s="91" t="s">
        <v>348</v>
      </c>
      <c r="B146" s="74" t="s">
        <v>395</v>
      </c>
      <c r="C146" s="83" t="s">
        <v>359</v>
      </c>
      <c r="D146" s="81">
        <v>50</v>
      </c>
      <c r="E146" s="75">
        <f t="shared" si="9"/>
        <v>2.5</v>
      </c>
      <c r="F146" s="82">
        <v>4</v>
      </c>
      <c r="G146" s="77" t="s">
        <v>56</v>
      </c>
      <c r="H146" s="94"/>
    </row>
    <row r="147" spans="1:8" ht="15.75" x14ac:dyDescent="0.25">
      <c r="A147" s="91" t="s">
        <v>348</v>
      </c>
      <c r="B147" s="74" t="s">
        <v>394</v>
      </c>
      <c r="C147" s="83" t="s">
        <v>358</v>
      </c>
      <c r="D147" s="81">
        <v>40</v>
      </c>
      <c r="E147" s="75">
        <f t="shared" si="9"/>
        <v>2</v>
      </c>
      <c r="F147" s="82">
        <v>15</v>
      </c>
      <c r="G147" s="77" t="s">
        <v>56</v>
      </c>
      <c r="H147" s="94"/>
    </row>
    <row r="148" spans="1:8" ht="15.75" x14ac:dyDescent="0.25">
      <c r="A148" s="91" t="s">
        <v>348</v>
      </c>
      <c r="B148" s="74" t="s">
        <v>393</v>
      </c>
      <c r="C148" s="83" t="s">
        <v>361</v>
      </c>
      <c r="D148" s="81">
        <v>60</v>
      </c>
      <c r="E148" s="75">
        <f t="shared" si="9"/>
        <v>3</v>
      </c>
      <c r="F148" s="82">
        <v>3</v>
      </c>
      <c r="G148" s="77" t="s">
        <v>56</v>
      </c>
      <c r="H148" s="94" t="s">
        <v>112</v>
      </c>
    </row>
    <row r="149" spans="1:8" ht="15.75" x14ac:dyDescent="0.25">
      <c r="A149" s="91" t="s">
        <v>348</v>
      </c>
      <c r="B149" s="74" t="s">
        <v>336</v>
      </c>
      <c r="C149" s="83" t="s">
        <v>360</v>
      </c>
      <c r="D149" s="81">
        <v>6</v>
      </c>
      <c r="E149" s="75">
        <f t="shared" si="9"/>
        <v>0.3</v>
      </c>
      <c r="F149" s="82">
        <v>1</v>
      </c>
      <c r="G149" s="77" t="s">
        <v>56</v>
      </c>
      <c r="H149" s="94"/>
    </row>
    <row r="150" spans="1:8" ht="15.75" x14ac:dyDescent="0.25">
      <c r="A150" s="91" t="s">
        <v>348</v>
      </c>
      <c r="B150" s="74" t="s">
        <v>295</v>
      </c>
      <c r="C150" s="83" t="s">
        <v>361</v>
      </c>
      <c r="D150" s="81">
        <v>75</v>
      </c>
      <c r="E150" s="75">
        <f t="shared" si="9"/>
        <v>3.75</v>
      </c>
      <c r="F150" s="82">
        <v>6</v>
      </c>
      <c r="G150" s="77" t="s">
        <v>56</v>
      </c>
      <c r="H150" s="94"/>
    </row>
    <row r="151" spans="1:8" ht="15.75" x14ac:dyDescent="0.25">
      <c r="A151" s="91" t="s">
        <v>348</v>
      </c>
      <c r="B151" s="74" t="s">
        <v>337</v>
      </c>
      <c r="C151" s="83" t="s">
        <v>362</v>
      </c>
      <c r="D151" s="81">
        <v>10</v>
      </c>
      <c r="E151" s="75">
        <f t="shared" si="9"/>
        <v>0.5</v>
      </c>
      <c r="F151" s="82">
        <v>2</v>
      </c>
      <c r="G151" s="77" t="s">
        <v>56</v>
      </c>
      <c r="H151" s="94"/>
    </row>
    <row r="152" spans="1:8" ht="15.75" x14ac:dyDescent="0.25">
      <c r="A152" s="91" t="s">
        <v>348</v>
      </c>
      <c r="B152" s="74" t="s">
        <v>398</v>
      </c>
      <c r="C152" s="83" t="s">
        <v>356</v>
      </c>
      <c r="D152" s="81">
        <v>250</v>
      </c>
      <c r="E152" s="75">
        <f t="shared" si="9"/>
        <v>12.5</v>
      </c>
      <c r="F152" s="82">
        <v>30</v>
      </c>
      <c r="G152" s="77" t="s">
        <v>56</v>
      </c>
      <c r="H152" s="94"/>
    </row>
    <row r="153" spans="1:8" ht="15.75" x14ac:dyDescent="0.25">
      <c r="A153" s="91" t="s">
        <v>348</v>
      </c>
      <c r="B153" s="74" t="s">
        <v>296</v>
      </c>
      <c r="C153" s="83" t="s">
        <v>363</v>
      </c>
      <c r="D153" s="81">
        <v>100</v>
      </c>
      <c r="E153" s="75">
        <f t="shared" si="9"/>
        <v>5</v>
      </c>
      <c r="F153" s="82">
        <v>25</v>
      </c>
      <c r="G153" s="77" t="s">
        <v>56</v>
      </c>
      <c r="H153" s="94"/>
    </row>
    <row r="154" spans="1:8" ht="15.75" x14ac:dyDescent="0.25">
      <c r="A154" s="91" t="s">
        <v>348</v>
      </c>
      <c r="B154" s="74" t="s">
        <v>338</v>
      </c>
      <c r="C154" s="83" t="s">
        <v>364</v>
      </c>
      <c r="D154" s="81">
        <v>35</v>
      </c>
      <c r="E154" s="75">
        <f t="shared" si="9"/>
        <v>1.75</v>
      </c>
      <c r="F154" s="82">
        <v>8</v>
      </c>
      <c r="G154" s="77" t="s">
        <v>56</v>
      </c>
      <c r="H154" s="94"/>
    </row>
    <row r="155" spans="1:8" ht="15.75" x14ac:dyDescent="0.25">
      <c r="A155" s="91" t="s">
        <v>348</v>
      </c>
      <c r="B155" s="74" t="s">
        <v>339</v>
      </c>
      <c r="C155" s="83" t="s">
        <v>365</v>
      </c>
      <c r="D155" s="81" t="s">
        <v>411</v>
      </c>
      <c r="E155" s="75" t="s">
        <v>65</v>
      </c>
      <c r="F155" s="82">
        <v>10</v>
      </c>
      <c r="G155" s="77" t="s">
        <v>56</v>
      </c>
      <c r="H155" s="94"/>
    </row>
    <row r="156" spans="1:8" ht="15.75" x14ac:dyDescent="0.25">
      <c r="A156" s="91" t="s">
        <v>348</v>
      </c>
      <c r="B156" s="74" t="s">
        <v>340</v>
      </c>
      <c r="C156" s="83" t="s">
        <v>366</v>
      </c>
      <c r="D156" s="81">
        <v>75</v>
      </c>
      <c r="E156" s="75">
        <f t="shared" si="9"/>
        <v>3.75</v>
      </c>
      <c r="F156" s="82">
        <v>10</v>
      </c>
      <c r="G156" s="77" t="s">
        <v>56</v>
      </c>
      <c r="H156" s="94"/>
    </row>
    <row r="157" spans="1:8" ht="15.75" x14ac:dyDescent="0.25">
      <c r="A157" s="91" t="s">
        <v>348</v>
      </c>
      <c r="B157" s="74" t="s">
        <v>341</v>
      </c>
      <c r="C157" s="83" t="s">
        <v>366</v>
      </c>
      <c r="D157" s="81">
        <v>75</v>
      </c>
      <c r="E157" s="75">
        <f t="shared" si="9"/>
        <v>3.75</v>
      </c>
      <c r="F157" s="82">
        <v>10</v>
      </c>
      <c r="G157" s="77" t="s">
        <v>56</v>
      </c>
      <c r="H157" s="94"/>
    </row>
    <row r="158" spans="1:8" ht="15.75" x14ac:dyDescent="0.25">
      <c r="A158" s="91" t="s">
        <v>348</v>
      </c>
      <c r="B158" s="74" t="s">
        <v>342</v>
      </c>
      <c r="C158" s="83" t="s">
        <v>367</v>
      </c>
      <c r="D158" s="81">
        <v>60</v>
      </c>
      <c r="E158" s="75">
        <f t="shared" si="9"/>
        <v>3</v>
      </c>
      <c r="F158" s="82">
        <v>15</v>
      </c>
      <c r="G158" s="77" t="s">
        <v>56</v>
      </c>
      <c r="H158" s="94"/>
    </row>
    <row r="159" spans="1:8" ht="15.75" x14ac:dyDescent="0.25">
      <c r="A159" s="91" t="s">
        <v>348</v>
      </c>
      <c r="B159" s="74" t="s">
        <v>297</v>
      </c>
      <c r="C159" s="83" t="s">
        <v>351</v>
      </c>
      <c r="D159" s="81">
        <v>40</v>
      </c>
      <c r="E159" s="75">
        <f t="shared" si="9"/>
        <v>2</v>
      </c>
      <c r="F159" s="82">
        <v>5</v>
      </c>
      <c r="G159" s="77" t="s">
        <v>56</v>
      </c>
      <c r="H159" s="94"/>
    </row>
    <row r="160" spans="1:8" ht="15.75" x14ac:dyDescent="0.25">
      <c r="A160" s="91" t="s">
        <v>348</v>
      </c>
      <c r="B160" s="74" t="s">
        <v>298</v>
      </c>
      <c r="C160" s="83" t="s">
        <v>368</v>
      </c>
      <c r="D160" s="81">
        <v>60</v>
      </c>
      <c r="E160" s="75">
        <f t="shared" si="9"/>
        <v>3</v>
      </c>
      <c r="F160" s="82">
        <v>8</v>
      </c>
      <c r="G160" s="77" t="s">
        <v>56</v>
      </c>
      <c r="H160" s="94"/>
    </row>
    <row r="161" spans="1:8" ht="15.75" x14ac:dyDescent="0.25">
      <c r="A161" s="91" t="s">
        <v>348</v>
      </c>
      <c r="B161" s="74" t="s">
        <v>399</v>
      </c>
      <c r="C161" s="83" t="s">
        <v>369</v>
      </c>
      <c r="D161" s="81">
        <v>125</v>
      </c>
      <c r="E161" s="75">
        <f t="shared" si="9"/>
        <v>6.25</v>
      </c>
      <c r="F161" s="82">
        <v>5</v>
      </c>
      <c r="G161" s="77" t="s">
        <v>56</v>
      </c>
      <c r="H161" s="94"/>
    </row>
    <row r="162" spans="1:8" ht="15.75" x14ac:dyDescent="0.25">
      <c r="A162" s="91" t="s">
        <v>348</v>
      </c>
      <c r="B162" s="74" t="s">
        <v>299</v>
      </c>
      <c r="C162" s="83" t="s">
        <v>370</v>
      </c>
      <c r="D162" s="81">
        <v>60</v>
      </c>
      <c r="E162" s="75">
        <f t="shared" si="9"/>
        <v>3</v>
      </c>
      <c r="F162" s="82">
        <v>3</v>
      </c>
      <c r="G162" s="77" t="s">
        <v>56</v>
      </c>
      <c r="H162" s="94"/>
    </row>
    <row r="163" spans="1:8" ht="15.75" x14ac:dyDescent="0.25">
      <c r="A163" s="91" t="s">
        <v>348</v>
      </c>
      <c r="B163" s="74" t="s">
        <v>343</v>
      </c>
      <c r="C163" s="83" t="s">
        <v>417</v>
      </c>
      <c r="D163" s="81">
        <v>60</v>
      </c>
      <c r="E163" s="75">
        <f t="shared" si="9"/>
        <v>3</v>
      </c>
      <c r="F163" s="82">
        <v>6</v>
      </c>
      <c r="G163" s="77" t="s">
        <v>56</v>
      </c>
      <c r="H163" s="94" t="s">
        <v>112</v>
      </c>
    </row>
    <row r="164" spans="1:8" ht="15.75" x14ac:dyDescent="0.25">
      <c r="A164" s="91" t="s">
        <v>348</v>
      </c>
      <c r="B164" s="74" t="s">
        <v>300</v>
      </c>
      <c r="C164" s="83" t="s">
        <v>371</v>
      </c>
      <c r="D164" s="81">
        <v>35</v>
      </c>
      <c r="E164" s="75">
        <f t="shared" si="9"/>
        <v>1.75</v>
      </c>
      <c r="F164" s="82">
        <v>8</v>
      </c>
      <c r="G164" s="77" t="s">
        <v>56</v>
      </c>
      <c r="H164" s="94"/>
    </row>
    <row r="165" spans="1:8" ht="15.75" x14ac:dyDescent="0.25">
      <c r="A165" s="91" t="s">
        <v>348</v>
      </c>
      <c r="B165" s="74" t="s">
        <v>301</v>
      </c>
      <c r="C165" s="83" t="s">
        <v>372</v>
      </c>
      <c r="D165" s="81">
        <v>150</v>
      </c>
      <c r="E165" s="75">
        <f t="shared" si="9"/>
        <v>7.5</v>
      </c>
      <c r="F165" s="82">
        <v>3</v>
      </c>
      <c r="G165" s="77" t="s">
        <v>56</v>
      </c>
      <c r="H165" s="94"/>
    </row>
    <row r="166" spans="1:8" ht="15.75" x14ac:dyDescent="0.25">
      <c r="A166" s="91" t="s">
        <v>348</v>
      </c>
      <c r="B166" s="74" t="s">
        <v>302</v>
      </c>
      <c r="C166" s="83" t="s">
        <v>373</v>
      </c>
      <c r="D166" s="81" t="s">
        <v>412</v>
      </c>
      <c r="E166" s="75" t="s">
        <v>413</v>
      </c>
      <c r="F166" s="82">
        <v>3</v>
      </c>
      <c r="G166" s="77" t="s">
        <v>56</v>
      </c>
      <c r="H166" s="94"/>
    </row>
    <row r="167" spans="1:8" ht="15.75" x14ac:dyDescent="0.25">
      <c r="A167" s="91" t="s">
        <v>348</v>
      </c>
      <c r="B167" s="74" t="s">
        <v>303</v>
      </c>
      <c r="C167" s="83" t="s">
        <v>374</v>
      </c>
      <c r="D167" s="81">
        <v>75</v>
      </c>
      <c r="E167" s="75">
        <f t="shared" si="9"/>
        <v>3.75</v>
      </c>
      <c r="F167" s="82">
        <v>4</v>
      </c>
      <c r="G167" s="77" t="s">
        <v>56</v>
      </c>
      <c r="H167" s="94"/>
    </row>
    <row r="168" spans="1:8" ht="15.75" x14ac:dyDescent="0.25">
      <c r="A168" s="91" t="s">
        <v>348</v>
      </c>
      <c r="B168" s="74" t="s">
        <v>304</v>
      </c>
      <c r="C168" s="83" t="s">
        <v>370</v>
      </c>
      <c r="D168" s="81">
        <v>80</v>
      </c>
      <c r="E168" s="75">
        <f t="shared" si="9"/>
        <v>4</v>
      </c>
      <c r="F168" s="82">
        <v>8</v>
      </c>
      <c r="G168" s="77" t="s">
        <v>56</v>
      </c>
      <c r="H168" s="94"/>
    </row>
    <row r="169" spans="1:8" ht="15.75" x14ac:dyDescent="0.25">
      <c r="A169" s="91" t="s">
        <v>348</v>
      </c>
      <c r="B169" s="74" t="s">
        <v>305</v>
      </c>
      <c r="C169" s="83" t="s">
        <v>375</v>
      </c>
      <c r="D169" s="81">
        <v>1</v>
      </c>
      <c r="E169" s="75">
        <f t="shared" si="9"/>
        <v>0.05</v>
      </c>
      <c r="F169" s="82">
        <v>10</v>
      </c>
      <c r="G169" s="77" t="s">
        <v>143</v>
      </c>
      <c r="H169" s="94"/>
    </row>
    <row r="170" spans="1:8" ht="15.75" x14ac:dyDescent="0.25">
      <c r="A170" s="91" t="s">
        <v>348</v>
      </c>
      <c r="B170" s="74" t="s">
        <v>396</v>
      </c>
      <c r="C170" s="83" t="s">
        <v>359</v>
      </c>
      <c r="D170" s="81">
        <v>100</v>
      </c>
      <c r="E170" s="75">
        <f t="shared" si="9"/>
        <v>5</v>
      </c>
      <c r="F170" s="82">
        <v>10</v>
      </c>
      <c r="G170" s="77" t="s">
        <v>56</v>
      </c>
      <c r="H170" s="94"/>
    </row>
    <row r="171" spans="1:8" ht="15.75" x14ac:dyDescent="0.25">
      <c r="A171" s="91" t="s">
        <v>348</v>
      </c>
      <c r="B171" s="74" t="s">
        <v>306</v>
      </c>
      <c r="C171" s="83" t="s">
        <v>376</v>
      </c>
      <c r="D171" s="81">
        <v>80</v>
      </c>
      <c r="E171" s="75">
        <f t="shared" si="9"/>
        <v>4</v>
      </c>
      <c r="F171" s="82">
        <v>5</v>
      </c>
      <c r="G171" s="77" t="s">
        <v>56</v>
      </c>
      <c r="H171" s="94"/>
    </row>
    <row r="172" spans="1:8" ht="15.75" x14ac:dyDescent="0.25">
      <c r="A172" s="91" t="s">
        <v>348</v>
      </c>
      <c r="B172" s="74" t="s">
        <v>307</v>
      </c>
      <c r="C172" s="83" t="s">
        <v>374</v>
      </c>
      <c r="D172" s="81">
        <v>150</v>
      </c>
      <c r="E172" s="75">
        <f t="shared" si="9"/>
        <v>7.5</v>
      </c>
      <c r="F172" s="82">
        <v>7</v>
      </c>
      <c r="G172" s="77" t="s">
        <v>56</v>
      </c>
      <c r="H172" s="94"/>
    </row>
    <row r="173" spans="1:8" ht="15.75" x14ac:dyDescent="0.25">
      <c r="A173" s="91" t="s">
        <v>348</v>
      </c>
      <c r="B173" s="74" t="s">
        <v>397</v>
      </c>
      <c r="C173" s="83" t="s">
        <v>368</v>
      </c>
      <c r="D173" s="81">
        <v>75</v>
      </c>
      <c r="E173" s="75">
        <f t="shared" si="9"/>
        <v>3.75</v>
      </c>
      <c r="F173" s="82">
        <v>5</v>
      </c>
      <c r="G173" s="77" t="s">
        <v>56</v>
      </c>
      <c r="H173" s="94"/>
    </row>
    <row r="174" spans="1:8" ht="15.75" x14ac:dyDescent="0.25">
      <c r="A174" s="91" t="s">
        <v>348</v>
      </c>
      <c r="B174" s="74" t="s">
        <v>349</v>
      </c>
      <c r="C174" s="83" t="s">
        <v>377</v>
      </c>
      <c r="D174" s="81">
        <v>50</v>
      </c>
      <c r="E174" s="75">
        <f t="shared" si="9"/>
        <v>2.5</v>
      </c>
      <c r="F174" s="82">
        <v>1</v>
      </c>
      <c r="G174" s="77" t="s">
        <v>56</v>
      </c>
      <c r="H174" s="94"/>
    </row>
    <row r="175" spans="1:8" ht="15.75" x14ac:dyDescent="0.25">
      <c r="A175" s="91" t="s">
        <v>348</v>
      </c>
      <c r="B175" s="74" t="s">
        <v>308</v>
      </c>
      <c r="C175" s="83" t="s">
        <v>378</v>
      </c>
      <c r="D175" s="81">
        <v>175</v>
      </c>
      <c r="E175" s="75">
        <f t="shared" si="9"/>
        <v>8.75</v>
      </c>
      <c r="F175" s="82">
        <v>9</v>
      </c>
      <c r="G175" s="77" t="s">
        <v>56</v>
      </c>
      <c r="H175" s="94"/>
    </row>
    <row r="176" spans="1:8" ht="15.75" x14ac:dyDescent="0.25">
      <c r="A176" s="91" t="s">
        <v>348</v>
      </c>
      <c r="B176" s="74" t="s">
        <v>309</v>
      </c>
      <c r="C176" s="83" t="s">
        <v>379</v>
      </c>
      <c r="D176" s="81" t="s">
        <v>310</v>
      </c>
      <c r="E176" s="75" t="s">
        <v>416</v>
      </c>
      <c r="F176" s="82">
        <v>5</v>
      </c>
      <c r="G176" s="77" t="s">
        <v>56</v>
      </c>
      <c r="H176" s="94"/>
    </row>
    <row r="177" spans="1:8" ht="15.75" x14ac:dyDescent="0.25">
      <c r="A177" s="91" t="s">
        <v>348</v>
      </c>
      <c r="B177" s="74" t="s">
        <v>312</v>
      </c>
      <c r="C177" s="83" t="s">
        <v>380</v>
      </c>
      <c r="D177" s="81">
        <v>50</v>
      </c>
      <c r="E177" s="75">
        <f t="shared" si="9"/>
        <v>2.5</v>
      </c>
      <c r="F177" s="82">
        <v>6</v>
      </c>
      <c r="G177" s="77" t="s">
        <v>56</v>
      </c>
      <c r="H177" s="94"/>
    </row>
    <row r="178" spans="1:8" ht="15.75" x14ac:dyDescent="0.25">
      <c r="A178" s="91" t="s">
        <v>348</v>
      </c>
      <c r="B178" s="74" t="s">
        <v>313</v>
      </c>
      <c r="C178" s="83" t="s">
        <v>381</v>
      </c>
      <c r="D178" s="81">
        <v>150</v>
      </c>
      <c r="E178" s="75">
        <f t="shared" si="9"/>
        <v>7.5</v>
      </c>
      <c r="F178" s="82">
        <v>10</v>
      </c>
      <c r="G178" s="77" t="s">
        <v>56</v>
      </c>
      <c r="H178" s="94"/>
    </row>
    <row r="179" spans="1:8" ht="15.75" x14ac:dyDescent="0.25">
      <c r="A179" s="91" t="s">
        <v>348</v>
      </c>
      <c r="B179" s="74" t="s">
        <v>314</v>
      </c>
      <c r="C179" s="83" t="s">
        <v>382</v>
      </c>
      <c r="D179" s="81">
        <v>100</v>
      </c>
      <c r="E179" s="75">
        <f t="shared" si="9"/>
        <v>5</v>
      </c>
      <c r="F179" s="82">
        <v>8</v>
      </c>
      <c r="G179" s="77" t="s">
        <v>56</v>
      </c>
      <c r="H179" s="94"/>
    </row>
    <row r="180" spans="1:8" ht="15.75" x14ac:dyDescent="0.25">
      <c r="A180" s="91" t="s">
        <v>348</v>
      </c>
      <c r="B180" s="74" t="s">
        <v>315</v>
      </c>
      <c r="C180" s="83" t="s">
        <v>383</v>
      </c>
      <c r="D180" s="81" t="s">
        <v>415</v>
      </c>
      <c r="E180" s="75" t="s">
        <v>414</v>
      </c>
      <c r="F180" s="82">
        <v>1</v>
      </c>
      <c r="G180" s="77" t="s">
        <v>56</v>
      </c>
      <c r="H180" s="94"/>
    </row>
    <row r="181" spans="1:8" ht="15.75" x14ac:dyDescent="0.25">
      <c r="A181" s="91" t="s">
        <v>348</v>
      </c>
      <c r="B181" s="74" t="s">
        <v>316</v>
      </c>
      <c r="C181" s="83" t="s">
        <v>384</v>
      </c>
      <c r="D181" s="81">
        <v>20</v>
      </c>
      <c r="E181" s="75">
        <f t="shared" si="9"/>
        <v>1</v>
      </c>
      <c r="F181" s="82">
        <v>5</v>
      </c>
      <c r="G181" s="77" t="s">
        <v>143</v>
      </c>
      <c r="H181" s="94"/>
    </row>
    <row r="182" spans="1:8" ht="15.75" x14ac:dyDescent="0.25">
      <c r="A182" s="91" t="s">
        <v>348</v>
      </c>
      <c r="B182" s="74" t="s">
        <v>317</v>
      </c>
      <c r="C182" s="83" t="s">
        <v>385</v>
      </c>
      <c r="D182" s="81">
        <v>50</v>
      </c>
      <c r="E182" s="75">
        <f t="shared" si="9"/>
        <v>2.5</v>
      </c>
      <c r="F182" s="82">
        <v>1</v>
      </c>
      <c r="G182" s="77" t="s">
        <v>56</v>
      </c>
      <c r="H182" s="94"/>
    </row>
    <row r="183" spans="1:8" ht="15.75" x14ac:dyDescent="0.25">
      <c r="A183" s="91" t="s">
        <v>348</v>
      </c>
      <c r="B183" s="74" t="s">
        <v>318</v>
      </c>
      <c r="C183" s="83" t="s">
        <v>378</v>
      </c>
      <c r="D183" s="81">
        <v>150</v>
      </c>
      <c r="E183" s="75">
        <f t="shared" si="9"/>
        <v>7.5</v>
      </c>
      <c r="F183" s="82">
        <v>7</v>
      </c>
      <c r="G183" s="77" t="s">
        <v>56</v>
      </c>
      <c r="H183" s="94"/>
    </row>
    <row r="184" spans="1:8" ht="15.75" x14ac:dyDescent="0.25">
      <c r="A184" s="91" t="s">
        <v>348</v>
      </c>
      <c r="B184" s="74" t="s">
        <v>319</v>
      </c>
      <c r="C184" s="83" t="s">
        <v>385</v>
      </c>
      <c r="D184" s="81">
        <v>50</v>
      </c>
      <c r="E184" s="75">
        <f t="shared" si="9"/>
        <v>2.5</v>
      </c>
      <c r="F184" s="82">
        <v>4</v>
      </c>
      <c r="G184" s="77" t="s">
        <v>56</v>
      </c>
      <c r="H184" s="94"/>
    </row>
    <row r="185" spans="1:8" ht="15.75" x14ac:dyDescent="0.25">
      <c r="A185" s="91" t="s">
        <v>348</v>
      </c>
      <c r="B185" s="74" t="s">
        <v>320</v>
      </c>
      <c r="C185" s="83" t="s">
        <v>386</v>
      </c>
      <c r="D185" s="81">
        <v>100</v>
      </c>
      <c r="E185" s="75">
        <f t="shared" si="9"/>
        <v>5</v>
      </c>
      <c r="F185" s="82">
        <v>8</v>
      </c>
      <c r="G185" s="77" t="s">
        <v>56</v>
      </c>
      <c r="H185" s="94"/>
    </row>
    <row r="186" spans="1:8" ht="15.75" x14ac:dyDescent="0.25">
      <c r="A186" s="91" t="s">
        <v>348</v>
      </c>
      <c r="B186" s="74" t="s">
        <v>321</v>
      </c>
      <c r="C186" s="83" t="s">
        <v>387</v>
      </c>
      <c r="D186" s="81">
        <v>30</v>
      </c>
      <c r="E186" s="75">
        <f t="shared" si="9"/>
        <v>1.5</v>
      </c>
      <c r="F186" s="82"/>
      <c r="G186" s="77"/>
      <c r="H186" s="94"/>
    </row>
    <row r="187" spans="1:8" ht="15.75" x14ac:dyDescent="0.25">
      <c r="A187" s="91" t="s">
        <v>348</v>
      </c>
      <c r="B187" s="74" t="s">
        <v>322</v>
      </c>
      <c r="C187" s="83" t="s">
        <v>388</v>
      </c>
      <c r="D187" s="81">
        <v>10</v>
      </c>
      <c r="E187" s="75">
        <f t="shared" si="9"/>
        <v>0.5</v>
      </c>
      <c r="F187" s="82">
        <v>1</v>
      </c>
      <c r="G187" s="77" t="s">
        <v>56</v>
      </c>
      <c r="H187" s="94"/>
    </row>
    <row r="188" spans="1:8" ht="15.75" x14ac:dyDescent="0.25">
      <c r="A188" s="91" t="s">
        <v>348</v>
      </c>
      <c r="B188" s="74" t="s">
        <v>323</v>
      </c>
      <c r="C188" s="83" t="s">
        <v>389</v>
      </c>
      <c r="D188" s="81">
        <v>80</v>
      </c>
      <c r="E188" s="75">
        <f t="shared" si="9"/>
        <v>4</v>
      </c>
      <c r="F188" s="82">
        <v>10</v>
      </c>
      <c r="G188" s="77" t="s">
        <v>56</v>
      </c>
      <c r="H188" s="94"/>
    </row>
    <row r="189" spans="1:8" ht="15.75" x14ac:dyDescent="0.25">
      <c r="A189" s="91" t="s">
        <v>348</v>
      </c>
      <c r="B189" s="74" t="s">
        <v>324</v>
      </c>
      <c r="C189" s="83" t="s">
        <v>390</v>
      </c>
      <c r="D189" s="81">
        <v>80</v>
      </c>
      <c r="E189" s="75">
        <f t="shared" si="9"/>
        <v>4</v>
      </c>
      <c r="F189" s="82">
        <v>3</v>
      </c>
      <c r="G189" s="77" t="s">
        <v>56</v>
      </c>
      <c r="H189" s="94"/>
    </row>
    <row r="190" spans="1:8" ht="15.75" x14ac:dyDescent="0.25">
      <c r="A190" s="91" t="s">
        <v>348</v>
      </c>
      <c r="B190" s="74" t="s">
        <v>326</v>
      </c>
      <c r="C190" s="83" t="s">
        <v>359</v>
      </c>
      <c r="D190" s="81">
        <v>150</v>
      </c>
      <c r="E190" s="75">
        <f t="shared" ref="E190:E192" si="10">D190/20</f>
        <v>7.5</v>
      </c>
      <c r="F190" s="82">
        <v>6</v>
      </c>
      <c r="G190" s="77" t="s">
        <v>56</v>
      </c>
      <c r="H190" s="94"/>
    </row>
    <row r="191" spans="1:8" ht="15.75" x14ac:dyDescent="0.25">
      <c r="A191" s="91" t="s">
        <v>348</v>
      </c>
      <c r="B191" s="74" t="s">
        <v>327</v>
      </c>
      <c r="C191" s="83" t="s">
        <v>391</v>
      </c>
      <c r="D191" s="81">
        <v>50</v>
      </c>
      <c r="E191" s="75">
        <f t="shared" si="10"/>
        <v>2.5</v>
      </c>
      <c r="F191" s="82">
        <v>4</v>
      </c>
      <c r="G191" s="77" t="s">
        <v>56</v>
      </c>
      <c r="H191" s="94"/>
    </row>
    <row r="192" spans="1:8" ht="15.75" x14ac:dyDescent="0.25">
      <c r="A192" s="92" t="s">
        <v>348</v>
      </c>
      <c r="B192" s="78" t="s">
        <v>328</v>
      </c>
      <c r="C192" s="84" t="s">
        <v>392</v>
      </c>
      <c r="D192" s="85">
        <v>125</v>
      </c>
      <c r="E192" s="79">
        <f t="shared" si="10"/>
        <v>6.25</v>
      </c>
      <c r="F192" s="86">
        <v>2</v>
      </c>
      <c r="G192" s="87" t="s">
        <v>56</v>
      </c>
      <c r="H192" s="95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</sheetData>
  <autoFilter ref="A1:H1" xr:uid="{F2D9E38F-851C-4015-A9AB-A070167C3818}"/>
  <pageMargins left="0.31496062992125984" right="0.19685039370078741" top="0.27559055118110237" bottom="0.27559055118110237" header="0" footer="3.937007874015748E-2"/>
  <pageSetup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Listing</vt:lpstr>
      <vt:lpstr>Listing!Impression_des_titres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Féedhiver</dc:creator>
  <cp:lastModifiedBy>Féedhiver</cp:lastModifiedBy>
  <cp:lastPrinted>2024-11-14T19:55:03Z</cp:lastPrinted>
  <dcterms:created xsi:type="dcterms:W3CDTF">2024-05-01T08:59:49Z</dcterms:created>
  <dcterms:modified xsi:type="dcterms:W3CDTF">2024-11-15T13:59:22Z</dcterms:modified>
</cp:coreProperties>
</file>